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erez\Desktop\2023\INGRESOS PARA INTERNET 2023\"/>
    </mc:Choice>
  </mc:AlternateContent>
  <xr:revisionPtr revIDLastSave="0" documentId="13_ncr:1_{BEDF2A72-BD32-4E4D-A153-7F9A9FF66A1F}" xr6:coauthVersionLast="47" xr6:coauthVersionMax="47" xr10:uidLastSave="{00000000-0000-0000-0000-000000000000}"/>
  <bookViews>
    <workbookView xWindow="-120" yWindow="-120" windowWidth="29040" windowHeight="15840" xr2:uid="{517BAB85-5CD0-49D4-B369-3E7CF83AAE01}"/>
  </bookViews>
  <sheets>
    <sheet name="DGA" sheetId="1" r:id="rId1"/>
  </sheets>
  <externalReferences>
    <externalReference r:id="rId2"/>
    <externalReference r:id="rId3"/>
  </externalReferences>
  <definedNames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DGA!$B$3:$AD$32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1" i="1" l="1"/>
  <c r="AC31" i="1" s="1"/>
  <c r="AC29" i="1"/>
  <c r="AD29" i="1" s="1"/>
  <c r="AB29" i="1"/>
  <c r="O29" i="1"/>
  <c r="AB28" i="1"/>
  <c r="O28" i="1"/>
  <c r="O27" i="1" s="1"/>
  <c r="O26" i="1" s="1"/>
  <c r="AB27" i="1"/>
  <c r="AA27" i="1"/>
  <c r="Z27" i="1"/>
  <c r="Y27" i="1"/>
  <c r="Y26" i="1" s="1"/>
  <c r="X27" i="1"/>
  <c r="W27" i="1"/>
  <c r="V27" i="1"/>
  <c r="V26" i="1" s="1"/>
  <c r="U27" i="1"/>
  <c r="T27" i="1"/>
  <c r="S27" i="1"/>
  <c r="S26" i="1" s="1"/>
  <c r="R27" i="1"/>
  <c r="Q27" i="1"/>
  <c r="P27" i="1"/>
  <c r="P26" i="1" s="1"/>
  <c r="N27" i="1"/>
  <c r="M27" i="1"/>
  <c r="M26" i="1" s="1"/>
  <c r="L27" i="1"/>
  <c r="K27" i="1"/>
  <c r="J27" i="1"/>
  <c r="J26" i="1" s="1"/>
  <c r="I27" i="1"/>
  <c r="H27" i="1"/>
  <c r="G27" i="1"/>
  <c r="G26" i="1" s="1"/>
  <c r="F27" i="1"/>
  <c r="E27" i="1"/>
  <c r="D27" i="1"/>
  <c r="D26" i="1" s="1"/>
  <c r="C27" i="1"/>
  <c r="AA26" i="1"/>
  <c r="Z26" i="1"/>
  <c r="X26" i="1"/>
  <c r="W26" i="1"/>
  <c r="U26" i="1"/>
  <c r="T26" i="1"/>
  <c r="R26" i="1"/>
  <c r="Q26" i="1"/>
  <c r="N26" i="1"/>
  <c r="L26" i="1"/>
  <c r="K26" i="1"/>
  <c r="I26" i="1"/>
  <c r="H26" i="1"/>
  <c r="F26" i="1"/>
  <c r="E26" i="1"/>
  <c r="C26" i="1"/>
  <c r="AB25" i="1"/>
  <c r="O25" i="1"/>
  <c r="AB24" i="1"/>
  <c r="O24" i="1"/>
  <c r="AC23" i="1"/>
  <c r="AD23" i="1" s="1"/>
  <c r="AB23" i="1"/>
  <c r="O23" i="1"/>
  <c r="AA22" i="1"/>
  <c r="Z22" i="1"/>
  <c r="Y22" i="1"/>
  <c r="X22" i="1"/>
  <c r="W22" i="1"/>
  <c r="V22" i="1"/>
  <c r="U22" i="1"/>
  <c r="U19" i="1" s="1"/>
  <c r="T22" i="1"/>
  <c r="S22" i="1"/>
  <c r="R22" i="1"/>
  <c r="R19" i="1" s="1"/>
  <c r="Q22" i="1"/>
  <c r="P22" i="1"/>
  <c r="O22" i="1"/>
  <c r="N22" i="1"/>
  <c r="M22" i="1"/>
  <c r="L22" i="1"/>
  <c r="L19" i="1" s="1"/>
  <c r="K22" i="1"/>
  <c r="J22" i="1"/>
  <c r="I22" i="1"/>
  <c r="H22" i="1"/>
  <c r="G22" i="1"/>
  <c r="F22" i="1"/>
  <c r="E22" i="1"/>
  <c r="D22" i="1"/>
  <c r="C22" i="1"/>
  <c r="C19" i="1" s="1"/>
  <c r="AA21" i="1"/>
  <c r="Z21" i="1"/>
  <c r="Y21" i="1"/>
  <c r="Y20" i="1" s="1"/>
  <c r="Y19" i="1" s="1"/>
  <c r="X21" i="1"/>
  <c r="W21" i="1"/>
  <c r="V21" i="1"/>
  <c r="V20" i="1" s="1"/>
  <c r="V19" i="1" s="1"/>
  <c r="U21" i="1"/>
  <c r="T21" i="1"/>
  <c r="S21" i="1"/>
  <c r="S20" i="1" s="1"/>
  <c r="S19" i="1" s="1"/>
  <c r="R21" i="1"/>
  <c r="Q21" i="1"/>
  <c r="P21" i="1"/>
  <c r="P20" i="1" s="1"/>
  <c r="P19" i="1" s="1"/>
  <c r="N21" i="1"/>
  <c r="M21" i="1"/>
  <c r="M20" i="1" s="1"/>
  <c r="M19" i="1" s="1"/>
  <c r="M8" i="1" s="1"/>
  <c r="M30" i="1" s="1"/>
  <c r="L21" i="1"/>
  <c r="K21" i="1"/>
  <c r="J21" i="1"/>
  <c r="J20" i="1" s="1"/>
  <c r="J19" i="1" s="1"/>
  <c r="I21" i="1"/>
  <c r="H21" i="1"/>
  <c r="G21" i="1"/>
  <c r="G20" i="1" s="1"/>
  <c r="G19" i="1" s="1"/>
  <c r="F21" i="1"/>
  <c r="E21" i="1"/>
  <c r="D21" i="1"/>
  <c r="D20" i="1" s="1"/>
  <c r="D19" i="1" s="1"/>
  <c r="C21" i="1"/>
  <c r="AA20" i="1"/>
  <c r="Z20" i="1"/>
  <c r="Z19" i="1" s="1"/>
  <c r="X20" i="1"/>
  <c r="W20" i="1"/>
  <c r="W19" i="1" s="1"/>
  <c r="U20" i="1"/>
  <c r="T20" i="1"/>
  <c r="T19" i="1" s="1"/>
  <c r="R20" i="1"/>
  <c r="Q20" i="1"/>
  <c r="Q19" i="1" s="1"/>
  <c r="N20" i="1"/>
  <c r="N19" i="1" s="1"/>
  <c r="L20" i="1"/>
  <c r="K20" i="1"/>
  <c r="K19" i="1" s="1"/>
  <c r="I20" i="1"/>
  <c r="H20" i="1"/>
  <c r="H19" i="1" s="1"/>
  <c r="H8" i="1" s="1"/>
  <c r="H30" i="1" s="1"/>
  <c r="F20" i="1"/>
  <c r="E20" i="1"/>
  <c r="E19" i="1" s="1"/>
  <c r="C20" i="1"/>
  <c r="AA19" i="1"/>
  <c r="X19" i="1"/>
  <c r="I19" i="1"/>
  <c r="F19" i="1"/>
  <c r="AB18" i="1"/>
  <c r="AC18" i="1" s="1"/>
  <c r="AD18" i="1" s="1"/>
  <c r="O18" i="1"/>
  <c r="AB17" i="1"/>
  <c r="AC17" i="1" s="1"/>
  <c r="O17" i="1"/>
  <c r="AC16" i="1"/>
  <c r="AD16" i="1" s="1"/>
  <c r="AB16" i="1"/>
  <c r="O16" i="1"/>
  <c r="AB15" i="1"/>
  <c r="O15" i="1"/>
  <c r="AB14" i="1"/>
  <c r="O14" i="1"/>
  <c r="AC13" i="1"/>
  <c r="AD13" i="1" s="1"/>
  <c r="AB13" i="1"/>
  <c r="O13" i="1"/>
  <c r="AA12" i="1"/>
  <c r="AA9" i="1" s="1"/>
  <c r="AA8" i="1" s="1"/>
  <c r="AA30" i="1" s="1"/>
  <c r="Z12" i="1"/>
  <c r="Y12" i="1"/>
  <c r="X12" i="1"/>
  <c r="W12" i="1"/>
  <c r="V12" i="1"/>
  <c r="U12" i="1"/>
  <c r="T12" i="1"/>
  <c r="S12" i="1"/>
  <c r="R12" i="1"/>
  <c r="R9" i="1" s="1"/>
  <c r="R8" i="1" s="1"/>
  <c r="R30" i="1" s="1"/>
  <c r="Q12" i="1"/>
  <c r="P12" i="1"/>
  <c r="O12" i="1"/>
  <c r="N12" i="1"/>
  <c r="M12" i="1"/>
  <c r="L12" i="1"/>
  <c r="K12" i="1"/>
  <c r="J12" i="1"/>
  <c r="I12" i="1"/>
  <c r="I9" i="1" s="1"/>
  <c r="I8" i="1" s="1"/>
  <c r="I30" i="1" s="1"/>
  <c r="H12" i="1"/>
  <c r="G12" i="1"/>
  <c r="F12" i="1"/>
  <c r="E12" i="1"/>
  <c r="D12" i="1"/>
  <c r="C12" i="1"/>
  <c r="C9" i="1" s="1"/>
  <c r="AA11" i="1"/>
  <c r="Z11" i="1"/>
  <c r="Z9" i="1" s="1"/>
  <c r="Z8" i="1" s="1"/>
  <c r="Z30" i="1" s="1"/>
  <c r="Y11" i="1"/>
  <c r="Y10" i="1" s="1"/>
  <c r="X11" i="1"/>
  <c r="W11" i="1"/>
  <c r="W9" i="1" s="1"/>
  <c r="W8" i="1" s="1"/>
  <c r="W30" i="1" s="1"/>
  <c r="V11" i="1"/>
  <c r="U11" i="1"/>
  <c r="T11" i="1"/>
  <c r="T9" i="1" s="1"/>
  <c r="S11" i="1"/>
  <c r="S10" i="1" s="1"/>
  <c r="R11" i="1"/>
  <c r="Q11" i="1"/>
  <c r="Q9" i="1" s="1"/>
  <c r="Q8" i="1" s="1"/>
  <c r="Q30" i="1" s="1"/>
  <c r="P11" i="1"/>
  <c r="N11" i="1"/>
  <c r="N9" i="1" s="1"/>
  <c r="M11" i="1"/>
  <c r="M10" i="1" s="1"/>
  <c r="L11" i="1"/>
  <c r="K11" i="1"/>
  <c r="K9" i="1" s="1"/>
  <c r="J11" i="1"/>
  <c r="J10" i="1" s="1"/>
  <c r="I11" i="1"/>
  <c r="H11" i="1"/>
  <c r="H9" i="1" s="1"/>
  <c r="G11" i="1"/>
  <c r="G10" i="1" s="1"/>
  <c r="F11" i="1"/>
  <c r="E11" i="1"/>
  <c r="E9" i="1" s="1"/>
  <c r="E8" i="1" s="1"/>
  <c r="E30" i="1" s="1"/>
  <c r="D11" i="1"/>
  <c r="D10" i="1" s="1"/>
  <c r="C11" i="1"/>
  <c r="AA10" i="1"/>
  <c r="Z10" i="1"/>
  <c r="X10" i="1"/>
  <c r="W10" i="1"/>
  <c r="U10" i="1"/>
  <c r="T10" i="1"/>
  <c r="R10" i="1"/>
  <c r="N10" i="1"/>
  <c r="L10" i="1"/>
  <c r="K10" i="1"/>
  <c r="I10" i="1"/>
  <c r="H10" i="1"/>
  <c r="F10" i="1"/>
  <c r="E10" i="1"/>
  <c r="C10" i="1"/>
  <c r="Y9" i="1"/>
  <c r="Y8" i="1" s="1"/>
  <c r="Y30" i="1" s="1"/>
  <c r="X9" i="1"/>
  <c r="U9" i="1"/>
  <c r="M9" i="1"/>
  <c r="L9" i="1"/>
  <c r="J9" i="1"/>
  <c r="J8" i="1" s="1"/>
  <c r="J30" i="1" s="1"/>
  <c r="F9" i="1"/>
  <c r="T8" i="1"/>
  <c r="T30" i="1" s="1"/>
  <c r="N8" i="1"/>
  <c r="N30" i="1" s="1"/>
  <c r="K8" i="1"/>
  <c r="K30" i="1" s="1"/>
  <c r="J32" i="1" l="1"/>
  <c r="R32" i="1"/>
  <c r="M32" i="1"/>
  <c r="Z32" i="1"/>
  <c r="H32" i="1"/>
  <c r="C8" i="1"/>
  <c r="C30" i="1" s="1"/>
  <c r="I32" i="1"/>
  <c r="AA32" i="1"/>
  <c r="Q32" i="1"/>
  <c r="W32" i="1"/>
  <c r="Y32" i="1"/>
  <c r="E32" i="1"/>
  <c r="T32" i="1"/>
  <c r="AB12" i="1"/>
  <c r="AC12" i="1" s="1"/>
  <c r="AD12" i="1" s="1"/>
  <c r="AC14" i="1"/>
  <c r="AD14" i="1" s="1"/>
  <c r="X8" i="1"/>
  <c r="X30" i="1" s="1"/>
  <c r="N32" i="1"/>
  <c r="D9" i="1"/>
  <c r="D8" i="1" s="1"/>
  <c r="D30" i="1" s="1"/>
  <c r="Q10" i="1"/>
  <c r="AC15" i="1"/>
  <c r="AD15" i="1" s="1"/>
  <c r="O21" i="1"/>
  <c r="O20" i="1" s="1"/>
  <c r="O19" i="1" s="1"/>
  <c r="AB21" i="1"/>
  <c r="AC28" i="1"/>
  <c r="AD28" i="1" s="1"/>
  <c r="F8" i="1"/>
  <c r="F30" i="1" s="1"/>
  <c r="AC24" i="1"/>
  <c r="AD24" i="1" s="1"/>
  <c r="AB22" i="1"/>
  <c r="AC22" i="1" s="1"/>
  <c r="AD22" i="1" s="1"/>
  <c r="G9" i="1"/>
  <c r="G8" i="1" s="1"/>
  <c r="G30" i="1" s="1"/>
  <c r="S9" i="1"/>
  <c r="S8" i="1" s="1"/>
  <c r="S30" i="1" s="1"/>
  <c r="O11" i="1"/>
  <c r="P9" i="1"/>
  <c r="P8" i="1" s="1"/>
  <c r="P30" i="1" s="1"/>
  <c r="P10" i="1"/>
  <c r="V9" i="1"/>
  <c r="V8" i="1" s="1"/>
  <c r="V30" i="1" s="1"/>
  <c r="V10" i="1"/>
  <c r="AB11" i="1"/>
  <c r="AC25" i="1"/>
  <c r="AD25" i="1" s="1"/>
  <c r="K32" i="1"/>
  <c r="U8" i="1"/>
  <c r="U30" i="1" s="1"/>
  <c r="AB26" i="1"/>
  <c r="AC26" i="1" s="1"/>
  <c r="AD26" i="1" s="1"/>
  <c r="AC27" i="1"/>
  <c r="AD27" i="1" s="1"/>
  <c r="L8" i="1"/>
  <c r="L30" i="1" s="1"/>
  <c r="U32" i="1" l="1"/>
  <c r="AB10" i="1"/>
  <c r="AC11" i="1"/>
  <c r="AD11" i="1" s="1"/>
  <c r="S32" i="1"/>
  <c r="F32" i="1"/>
  <c r="X32" i="1"/>
  <c r="C32" i="1"/>
  <c r="G32" i="1"/>
  <c r="L32" i="1"/>
  <c r="V32" i="1"/>
  <c r="D32" i="1"/>
  <c r="P32" i="1"/>
  <c r="O9" i="1"/>
  <c r="O8" i="1" s="1"/>
  <c r="O30" i="1" s="1"/>
  <c r="O10" i="1"/>
  <c r="AB20" i="1"/>
  <c r="AB19" i="1" s="1"/>
  <c r="AC19" i="1" s="1"/>
  <c r="AD19" i="1" s="1"/>
  <c r="AC21" i="1"/>
  <c r="O32" i="1" l="1"/>
  <c r="AB9" i="1"/>
  <c r="AC10" i="1"/>
  <c r="AD10" i="1" s="1"/>
  <c r="AD21" i="1"/>
  <c r="AC20" i="1"/>
  <c r="AD20" i="1" s="1"/>
  <c r="AC9" i="1" l="1"/>
  <c r="AD9" i="1" s="1"/>
  <c r="AB8" i="1"/>
  <c r="AB30" i="1" l="1"/>
  <c r="AC8" i="1"/>
  <c r="AD8" i="1" s="1"/>
  <c r="AC30" i="1" l="1"/>
  <c r="AD30" i="1" s="1"/>
  <c r="AB32" i="1"/>
  <c r="AC32" i="1" l="1"/>
  <c r="AD32" i="1" s="1"/>
</calcChain>
</file>

<file path=xl/sharedStrings.xml><?xml version="1.0" encoding="utf-8"?>
<sst xmlns="http://schemas.openxmlformats.org/spreadsheetml/2006/main" count="62" uniqueCount="49">
  <si>
    <t xml:space="preserve"> CUADRO No.3</t>
  </si>
  <si>
    <t>INGRESOS FISCALES COMPARADOS POR PARTIDAS, DIRECCION GENERAL DE ADUANAS</t>
  </si>
  <si>
    <t>ENERO-DICIEMBRE 2022/2021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</si>
  <si>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</si>
  <si>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</si>
  <si>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</si>
  <si>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</si>
  <si>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</si>
  <si>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</si>
  <si>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</si>
  <si>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</si>
  <si>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</si>
  <si>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</si>
  <si>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</si>
  <si>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</si>
  <si>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</si>
  <si>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</si>
  <si>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</si>
  <si>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</si>
  <si>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</si>
  <si>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I) IMPUESTOS</t>
  </si>
  <si>
    <t>1)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</si>
  <si>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</si>
  <si>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</si>
  <si>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</si>
  <si>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</si>
  <si>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al Tabaco y los Cigarrillos</t>
  </si>
  <si>
    <t>- Impuesto Selectivo a las demás Mercancías</t>
  </si>
  <si>
    <t>- Impuesto adicional de RD$2.0 al consumo de gasoil y gasolina premium-regular</t>
  </si>
  <si>
    <t>- Otros</t>
  </si>
  <si>
    <t>- Accesorios sobre Impuestos Internos a  Mercancías y  Servicios</t>
  </si>
  <si>
    <t>2) IMPUESTOS SOBRE EL COMERCIO Y LAS TRANSACCIONES 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</si>
  <si>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</si>
  <si>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</si>
  <si>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</si>
  <si>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</si>
  <si>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</si>
  <si>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</si>
  <si>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- Ventas de Bienes y Servicios</t>
  </si>
  <si>
    <t>- Ventas Servicios del Estado</t>
  </si>
  <si>
    <t>IV) OTROS INGRESOS</t>
  </si>
  <si>
    <t>TOTAL</t>
  </si>
  <si>
    <t xml:space="preserve">Fondo para Registro y Devolución de los Depósitos en excesos en la Cuenta Única del Tesoro 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</si>
  <si>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</si>
  <si>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</si>
  <si>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</si>
  <si>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</si>
  <si>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en exceso de la DGA.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</si>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</sst>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_(* #,##0.0_);_(* \(#,##0.0\);_(* &quot;-&quot;??_);_(@_)"/>
  </numFmts>
  <fonts count="20" x14ac:knownFonts="1">
    <font>
      <sz val="10"/>
      <name val="Arial"/>
      <family val="2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b/>
      <sz val="10"/>
      <color theme="0"/>
      <name val="Gotham"/>
    </font>
    <font>
      <sz val="12"/>
      <name val="Courier"/>
      <family val="3"/>
    </font>
    <font>
      <b/>
      <sz val="10"/>
      <color indexed="8"/>
      <name val="Gotham"/>
    </font>
    <font>
      <sz val="10"/>
      <name val="Gotham"/>
    </font>
    <font>
      <b/>
      <sz val="10"/>
      <name val="Gotham"/>
    </font>
    <font>
      <sz val="10"/>
      <color indexed="8"/>
      <name val="Gotham"/>
    </font>
    <font>
      <sz val="9"/>
      <name val="Gotham"/>
    </font>
    <font>
      <sz val="10"/>
      <color rgb="FFFF0000"/>
      <name val="Arial"/>
      <family val="2"/>
    </font>
    <font>
      <b/>
      <sz val="9"/>
      <name val="Gotham"/>
    </font>
    <font>
      <sz val="9"/>
      <color indexed="8"/>
      <name val="Gotham"/>
    </font>
    <font>
      <b/>
      <sz val="9"/>
      <color indexed="8"/>
      <name val="Gotham"/>
    </font>
    <font>
      <sz val="12"/>
      <name val="Arial"/>
      <family val="2"/>
    </font>
    <font>
      <sz val="8"/>
      <color indexed="8"/>
      <name val="Gotham"/>
    </font>
    <font>
      <sz val="8"/>
      <name val="Gotham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39" fontId="6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9" fontId="7" fillId="0" borderId="8" xfId="3" applyFont="1" applyBorder="1"/>
    <xf numFmtId="164" fontId="7" fillId="0" borderId="9" xfId="2" applyNumberFormat="1" applyFont="1" applyBorder="1"/>
    <xf numFmtId="164" fontId="7" fillId="0" borderId="10" xfId="2" applyNumberFormat="1" applyFont="1" applyBorder="1"/>
    <xf numFmtId="43" fontId="1" fillId="0" borderId="0" xfId="1" applyFont="1"/>
    <xf numFmtId="164" fontId="1" fillId="0" borderId="0" xfId="0" applyNumberFormat="1" applyFont="1"/>
    <xf numFmtId="49" fontId="7" fillId="0" borderId="8" xfId="3" applyNumberFormat="1" applyFont="1" applyBorder="1"/>
    <xf numFmtId="164" fontId="7" fillId="0" borderId="8" xfId="2" applyNumberFormat="1" applyFont="1" applyBorder="1"/>
    <xf numFmtId="49" fontId="7" fillId="0" borderId="8" xfId="3" applyNumberFormat="1" applyFont="1" applyBorder="1" applyAlignment="1">
      <alignment horizontal="left" indent="1"/>
    </xf>
    <xf numFmtId="0" fontId="8" fillId="0" borderId="8" xfId="2" applyFont="1" applyBorder="1" applyAlignment="1">
      <alignment horizontal="left" indent="2"/>
    </xf>
    <xf numFmtId="164" fontId="8" fillId="0" borderId="8" xfId="2" applyNumberFormat="1" applyFont="1" applyBorder="1" applyAlignment="1">
      <alignment horizontal="right"/>
    </xf>
    <xf numFmtId="164" fontId="8" fillId="0" borderId="10" xfId="2" applyNumberFormat="1" applyFont="1" applyBorder="1" applyAlignment="1">
      <alignment horizontal="right"/>
    </xf>
    <xf numFmtId="49" fontId="7" fillId="0" borderId="8" xfId="2" applyNumberFormat="1" applyFont="1" applyBorder="1" applyAlignment="1">
      <alignment horizontal="left" indent="1"/>
    </xf>
    <xf numFmtId="164" fontId="9" fillId="0" borderId="8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49" fontId="10" fillId="0" borderId="8" xfId="3" applyNumberFormat="1" applyFont="1" applyBorder="1" applyAlignment="1">
      <alignment horizontal="left" indent="2"/>
    </xf>
    <xf numFmtId="164" fontId="11" fillId="0" borderId="8" xfId="2" applyNumberFormat="1" applyFont="1" applyBorder="1" applyAlignment="1">
      <alignment horizontal="right"/>
    </xf>
    <xf numFmtId="164" fontId="11" fillId="3" borderId="8" xfId="2" applyNumberFormat="1" applyFont="1" applyFill="1" applyBorder="1" applyAlignment="1">
      <alignment horizontal="right"/>
    </xf>
    <xf numFmtId="164" fontId="8" fillId="3" borderId="8" xfId="2" applyNumberFormat="1" applyFont="1" applyFill="1" applyBorder="1" applyAlignment="1">
      <alignment horizontal="right"/>
    </xf>
    <xf numFmtId="49" fontId="8" fillId="0" borderId="8" xfId="3" applyNumberFormat="1" applyFont="1" applyBorder="1" applyAlignment="1">
      <alignment horizontal="left" indent="2"/>
    </xf>
    <xf numFmtId="43" fontId="12" fillId="0" borderId="0" xfId="1" applyFont="1"/>
    <xf numFmtId="0" fontId="12" fillId="0" borderId="0" xfId="0" applyFont="1"/>
    <xf numFmtId="165" fontId="8" fillId="0" borderId="8" xfId="1" applyNumberFormat="1" applyFont="1" applyFill="1" applyBorder="1" applyAlignment="1" applyProtection="1">
      <alignment horizontal="right"/>
    </xf>
    <xf numFmtId="43" fontId="8" fillId="0" borderId="10" xfId="1" applyFont="1" applyFill="1" applyBorder="1" applyAlignment="1" applyProtection="1">
      <alignment horizontal="right"/>
    </xf>
    <xf numFmtId="164" fontId="7" fillId="0" borderId="8" xfId="3" applyNumberFormat="1" applyFont="1" applyBorder="1" applyAlignment="1">
      <alignment horizontal="left" indent="1"/>
    </xf>
    <xf numFmtId="164" fontId="13" fillId="0" borderId="8" xfId="2" applyNumberFormat="1" applyFont="1" applyBorder="1" applyAlignment="1">
      <alignment horizontal="right"/>
    </xf>
    <xf numFmtId="0" fontId="9" fillId="0" borderId="8" xfId="0" applyFont="1" applyBorder="1"/>
    <xf numFmtId="49" fontId="10" fillId="0" borderId="8" xfId="2" applyNumberFormat="1" applyFont="1" applyBorder="1" applyAlignment="1">
      <alignment horizontal="left" indent="2"/>
    </xf>
    <xf numFmtId="164" fontId="10" fillId="0" borderId="8" xfId="2" applyNumberFormat="1" applyFont="1" applyBorder="1"/>
    <xf numFmtId="164" fontId="14" fillId="0" borderId="8" xfId="2" applyNumberFormat="1" applyFont="1" applyBorder="1"/>
    <xf numFmtId="49" fontId="8" fillId="0" borderId="8" xfId="2" applyNumberFormat="1" applyFont="1" applyBorder="1" applyAlignment="1">
      <alignment horizontal="left" indent="2"/>
    </xf>
    <xf numFmtId="164" fontId="15" fillId="0" borderId="8" xfId="2" applyNumberFormat="1" applyFont="1" applyBorder="1"/>
    <xf numFmtId="49" fontId="9" fillId="0" borderId="8" xfId="2" applyNumberFormat="1" applyFont="1" applyBorder="1" applyAlignment="1">
      <alignment horizontal="left"/>
    </xf>
    <xf numFmtId="39" fontId="7" fillId="0" borderId="8" xfId="3" applyFont="1" applyBorder="1" applyAlignment="1">
      <alignment horizontal="left" indent="1"/>
    </xf>
    <xf numFmtId="39" fontId="10" fillId="0" borderId="8" xfId="3" applyFont="1" applyBorder="1" applyAlignment="1">
      <alignment horizontal="left" indent="2"/>
    </xf>
    <xf numFmtId="0" fontId="16" fillId="0" borderId="0" xfId="0" applyFont="1"/>
    <xf numFmtId="0" fontId="5" fillId="2" borderId="6" xfId="2" applyFont="1" applyFill="1" applyBorder="1" applyAlignment="1">
      <alignment horizontal="left" vertical="center"/>
    </xf>
    <xf numFmtId="164" fontId="5" fillId="2" borderId="6" xfId="2" applyNumberFormat="1" applyFont="1" applyFill="1" applyBorder="1" applyAlignment="1">
      <alignment vertical="center"/>
    </xf>
    <xf numFmtId="164" fontId="5" fillId="2" borderId="7" xfId="2" applyNumberFormat="1" applyFont="1" applyFill="1" applyBorder="1" applyAlignment="1">
      <alignment vertical="center"/>
    </xf>
    <xf numFmtId="0" fontId="10" fillId="0" borderId="11" xfId="2" applyFont="1" applyBorder="1" applyAlignment="1">
      <alignment horizontal="left" vertical="center"/>
    </xf>
    <xf numFmtId="164" fontId="10" fillId="0" borderId="12" xfId="2" applyNumberFormat="1" applyFont="1" applyBorder="1" applyAlignment="1">
      <alignment vertical="center"/>
    </xf>
    <xf numFmtId="164" fontId="10" fillId="0" borderId="13" xfId="2" applyNumberFormat="1" applyFont="1" applyBorder="1" applyAlignment="1">
      <alignment vertical="center"/>
    </xf>
    <xf numFmtId="43" fontId="8" fillId="0" borderId="10" xfId="1" applyFont="1" applyFill="1" applyBorder="1" applyAlignment="1" applyProtection="1">
      <alignment horizontal="right" vertical="center"/>
    </xf>
    <xf numFmtId="49" fontId="5" fillId="2" borderId="14" xfId="0" applyNumberFormat="1" applyFont="1" applyFill="1" applyBorder="1" applyAlignment="1">
      <alignment horizontal="left" vertical="center"/>
    </xf>
    <xf numFmtId="165" fontId="5" fillId="2" borderId="12" xfId="0" applyNumberFormat="1" applyFont="1" applyFill="1" applyBorder="1" applyAlignment="1">
      <alignment vertical="center"/>
    </xf>
    <xf numFmtId="165" fontId="5" fillId="2" borderId="13" xfId="0" applyNumberFormat="1" applyFont="1" applyFill="1" applyBorder="1" applyAlignment="1">
      <alignment vertical="center"/>
    </xf>
    <xf numFmtId="164" fontId="5" fillId="2" borderId="13" xfId="0" applyNumberFormat="1" applyFont="1" applyFill="1" applyBorder="1" applyAlignment="1">
      <alignment vertical="center"/>
    </xf>
    <xf numFmtId="164" fontId="13" fillId="0" borderId="0" xfId="0" applyNumberFormat="1" applyFont="1"/>
    <xf numFmtId="164" fontId="10" fillId="0" borderId="0" xfId="2" applyNumberFormat="1" applyFont="1" applyAlignment="1">
      <alignment vertical="center"/>
    </xf>
    <xf numFmtId="0" fontId="8" fillId="0" borderId="0" xfId="0" applyFont="1"/>
    <xf numFmtId="164" fontId="8" fillId="0" borderId="0" xfId="0" applyNumberFormat="1" applyFont="1"/>
    <xf numFmtId="164" fontId="8" fillId="0" borderId="0" xfId="2" applyNumberFormat="1" applyFont="1" applyAlignment="1">
      <alignment horizontal="center" vertical="center"/>
    </xf>
    <xf numFmtId="49" fontId="15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left" indent="1"/>
    </xf>
    <xf numFmtId="164" fontId="9" fillId="0" borderId="0" xfId="0" applyNumberFormat="1" applyFont="1"/>
    <xf numFmtId="39" fontId="14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center"/>
    </xf>
    <xf numFmtId="0" fontId="10" fillId="0" borderId="0" xfId="0" applyFont="1"/>
    <xf numFmtId="164" fontId="1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18" fillId="0" borderId="0" xfId="1" applyNumberFormat="1" applyFont="1" applyFill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Font="1"/>
    <xf numFmtId="43" fontId="18" fillId="0" borderId="0" xfId="1" applyFont="1" applyFill="1" applyBorder="1" applyAlignment="1">
      <alignment horizontal="center"/>
    </xf>
    <xf numFmtId="165" fontId="18" fillId="3" borderId="0" xfId="1" applyNumberFormat="1" applyFont="1" applyFill="1" applyBorder="1" applyAlignment="1">
      <alignment horizontal="center"/>
    </xf>
    <xf numFmtId="165" fontId="8" fillId="0" borderId="0" xfId="0" applyNumberFormat="1" applyFont="1"/>
    <xf numFmtId="0" fontId="19" fillId="0" borderId="0" xfId="0" applyFont="1"/>
  </cellXfs>
  <cellStyles count="4">
    <cellStyle name="Millares" xfId="1" builtinId="3"/>
    <cellStyle name="Normal" xfId="0" builtinId="0"/>
    <cellStyle name="Normal_COMPARACION 2002-2001 2" xfId="2" xr:uid="{2BE1016B-099C-4755-8B69-0C7626906C0E}"/>
    <cellStyle name="Normal_Hoja6" xfId="3" xr:uid="{4EC0DF65-853E-4B2D-AF9A-BA447D7C6A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2/INGRESOS%20ENERO-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21-2022"/>
      <sheetName val="FINANCIERO (2022 Est. 2022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2 (REC)"/>
      <sheetName val="2022 (RESUMEN)"/>
      <sheetName val="2022 REC- EST "/>
      <sheetName val="2022 REC-EST RES"/>
    </sheetNames>
    <sheetDataSet>
      <sheetData sheetId="0"/>
      <sheetData sheetId="1"/>
      <sheetData sheetId="2"/>
      <sheetData sheetId="3">
        <row r="27">
          <cell r="D27">
            <v>7976.4</v>
          </cell>
          <cell r="E27">
            <v>8538.7999999999993</v>
          </cell>
          <cell r="F27">
            <v>9633.1</v>
          </cell>
          <cell r="G27">
            <v>9039.4</v>
          </cell>
          <cell r="H27">
            <v>10820.3</v>
          </cell>
          <cell r="I27">
            <v>10453.799999999999</v>
          </cell>
          <cell r="J27">
            <v>10262.6</v>
          </cell>
          <cell r="K27">
            <v>10164.1</v>
          </cell>
          <cell r="L27">
            <v>10403.299999999999</v>
          </cell>
          <cell r="M27">
            <v>12296.4</v>
          </cell>
          <cell r="N27">
            <v>13637.4</v>
          </cell>
          <cell r="O27">
            <v>11802.1</v>
          </cell>
          <cell r="Q27">
            <v>11744.6</v>
          </cell>
          <cell r="R27">
            <v>11918.2</v>
          </cell>
          <cell r="S27">
            <v>12451.5</v>
          </cell>
          <cell r="T27">
            <v>11048.7</v>
          </cell>
          <cell r="U27">
            <v>12753.5</v>
          </cell>
          <cell r="V27">
            <v>13919.7</v>
          </cell>
          <cell r="W27">
            <v>12816.7</v>
          </cell>
          <cell r="X27">
            <v>14542.9</v>
          </cell>
          <cell r="Y27">
            <v>13751</v>
          </cell>
          <cell r="Z27">
            <v>12759.9</v>
          </cell>
          <cell r="AA27">
            <v>12176.2</v>
          </cell>
          <cell r="AB27">
            <v>11696.8</v>
          </cell>
        </row>
        <row r="47">
          <cell r="D47">
            <v>2709.6</v>
          </cell>
          <cell r="E47">
            <v>2948.2</v>
          </cell>
          <cell r="F47">
            <v>3253.8</v>
          </cell>
          <cell r="G47">
            <v>3010</v>
          </cell>
          <cell r="H47">
            <v>3155.7</v>
          </cell>
          <cell r="I47">
            <v>3560.9</v>
          </cell>
          <cell r="J47">
            <v>3412.2</v>
          </cell>
          <cell r="K47">
            <v>3620.1</v>
          </cell>
          <cell r="L47">
            <v>3602.7</v>
          </cell>
          <cell r="M47">
            <v>4415.3999999999996</v>
          </cell>
          <cell r="N47">
            <v>4891</v>
          </cell>
          <cell r="O47">
            <v>4057.9</v>
          </cell>
          <cell r="Q47">
            <v>4000.2</v>
          </cell>
          <cell r="R47">
            <v>4024.5</v>
          </cell>
          <cell r="S47">
            <v>4272.2</v>
          </cell>
          <cell r="T47">
            <v>3651.2</v>
          </cell>
          <cell r="U47">
            <v>4256</v>
          </cell>
          <cell r="V47">
            <v>4688.2</v>
          </cell>
          <cell r="W47">
            <v>3995.8</v>
          </cell>
          <cell r="X47">
            <v>4583.8</v>
          </cell>
          <cell r="Y47">
            <v>4503.6000000000004</v>
          </cell>
          <cell r="Z47">
            <v>4214.8999999999996</v>
          </cell>
          <cell r="AA47">
            <v>4395</v>
          </cell>
          <cell r="AB47">
            <v>4049.3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B55E8-2556-4594-93A5-5353D6BEA41D}">
  <sheetPr>
    <pageSetUpPr fitToPage="1"/>
  </sheetPr>
  <dimension ref="A1:BQ215"/>
  <sheetViews>
    <sheetView showGridLines="0" tabSelected="1" zoomScaleNormal="100" workbookViewId="0">
      <selection activeCell="AB33" sqref="C33:AB46"/>
    </sheetView>
  </sheetViews>
  <sheetFormatPr baseColWidth="10" defaultColWidth="11.42578125" defaultRowHeight="12.75" x14ac:dyDescent="0.2"/>
  <cols>
    <col min="1" max="1" width="1.28515625" customWidth="1"/>
    <col min="2" max="2" width="73.140625" customWidth="1"/>
    <col min="3" max="11" width="10.7109375" customWidth="1"/>
    <col min="12" max="14" width="12.85546875" customWidth="1"/>
    <col min="15" max="15" width="12.42578125" customWidth="1"/>
    <col min="16" max="17" width="10" customWidth="1"/>
    <col min="18" max="22" width="11.140625" customWidth="1"/>
    <col min="23" max="23" width="10" customWidth="1"/>
    <col min="24" max="26" width="12.5703125" customWidth="1"/>
    <col min="27" max="27" width="11.85546875" bestFit="1" customWidth="1"/>
    <col min="28" max="28" width="12.7109375" customWidth="1"/>
    <col min="29" max="29" width="11.140625" customWidth="1"/>
    <col min="30" max="30" width="9" customWidth="1"/>
  </cols>
  <sheetData>
    <row r="1" spans="2:69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2:69" ht="15.75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2:69" ht="16.5" customHeight="1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2:69" ht="16.5" customHeight="1" x14ac:dyDescent="0.2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2:69" ht="14.25" x14ac:dyDescent="0.2"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2:69" ht="20.25" customHeight="1" x14ac:dyDescent="0.2">
      <c r="B6" s="6" t="s">
        <v>4</v>
      </c>
      <c r="C6" s="7">
        <v>2021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>
        <v>2021</v>
      </c>
      <c r="P6" s="7">
        <v>2022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6">
        <v>2022</v>
      </c>
      <c r="AC6" s="8" t="s">
        <v>5</v>
      </c>
      <c r="AD6" s="9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2:69" ht="22.5" customHeight="1" thickBot="1" x14ac:dyDescent="0.25">
      <c r="B7" s="10"/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0"/>
      <c r="P7" s="11" t="s">
        <v>6</v>
      </c>
      <c r="Q7" s="11" t="s">
        <v>7</v>
      </c>
      <c r="R7" s="11" t="s">
        <v>8</v>
      </c>
      <c r="S7" s="11" t="s">
        <v>9</v>
      </c>
      <c r="T7" s="11" t="s">
        <v>10</v>
      </c>
      <c r="U7" s="11" t="s">
        <v>11</v>
      </c>
      <c r="V7" s="11" t="s">
        <v>12</v>
      </c>
      <c r="W7" s="11" t="s">
        <v>13</v>
      </c>
      <c r="X7" s="11" t="s">
        <v>14</v>
      </c>
      <c r="Y7" s="11" t="s">
        <v>15</v>
      </c>
      <c r="Z7" s="11" t="s">
        <v>16</v>
      </c>
      <c r="AA7" s="11" t="s">
        <v>17</v>
      </c>
      <c r="AB7" s="10"/>
      <c r="AC7" s="12" t="s">
        <v>18</v>
      </c>
      <c r="AD7" s="13" t="s">
        <v>19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2:69" ht="18" customHeight="1" thickTop="1" x14ac:dyDescent="0.2">
      <c r="B8" s="14" t="s">
        <v>20</v>
      </c>
      <c r="C8" s="15">
        <f>+C9+C19</f>
        <v>12176.399999999998</v>
      </c>
      <c r="D8" s="15">
        <f>+D9+D19</f>
        <v>12714.3</v>
      </c>
      <c r="E8" s="15">
        <f>+E9+E19</f>
        <v>14277.900000000001</v>
      </c>
      <c r="F8" s="15">
        <f>+F9+F19</f>
        <v>13523.3</v>
      </c>
      <c r="G8" s="15">
        <f t="shared" ref="G8:Y8" si="0">+G9+G19</f>
        <v>15464.199999999999</v>
      </c>
      <c r="H8" s="15">
        <f t="shared" si="0"/>
        <v>15494.3</v>
      </c>
      <c r="I8" s="15">
        <f t="shared" si="0"/>
        <v>15386.1</v>
      </c>
      <c r="J8" s="15">
        <f t="shared" si="0"/>
        <v>15579.3</v>
      </c>
      <c r="K8" s="15">
        <f t="shared" si="0"/>
        <v>15895.199999999999</v>
      </c>
      <c r="L8" s="15">
        <f t="shared" si="0"/>
        <v>19197.5</v>
      </c>
      <c r="M8" s="15">
        <f t="shared" si="0"/>
        <v>21034.2</v>
      </c>
      <c r="N8" s="15">
        <f t="shared" si="0"/>
        <v>18510.600000000002</v>
      </c>
      <c r="O8" s="16">
        <f t="shared" si="0"/>
        <v>189253.3</v>
      </c>
      <c r="P8" s="15">
        <f t="shared" si="0"/>
        <v>17526.2</v>
      </c>
      <c r="Q8" s="15">
        <f t="shared" si="0"/>
        <v>17562.400000000001</v>
      </c>
      <c r="R8" s="15">
        <f t="shared" si="0"/>
        <v>18796.400000000001</v>
      </c>
      <c r="S8" s="15">
        <f t="shared" si="0"/>
        <v>16488.5</v>
      </c>
      <c r="T8" s="15">
        <f t="shared" si="0"/>
        <v>19148.400000000001</v>
      </c>
      <c r="U8" s="15">
        <f t="shared" si="0"/>
        <v>20446.8</v>
      </c>
      <c r="V8" s="15">
        <f t="shared" si="0"/>
        <v>18938.300000000003</v>
      </c>
      <c r="W8" s="15">
        <f t="shared" si="0"/>
        <v>21126.199999999997</v>
      </c>
      <c r="X8" s="15">
        <f t="shared" si="0"/>
        <v>20357.400000000001</v>
      </c>
      <c r="Y8" s="15">
        <f t="shared" si="0"/>
        <v>19102.599999999999</v>
      </c>
      <c r="Z8" s="15">
        <f>+Z9+Z19</f>
        <v>18819</v>
      </c>
      <c r="AA8" s="15">
        <f>+AA9+AA19</f>
        <v>17656.099999999999</v>
      </c>
      <c r="AB8" s="16">
        <f>+AB9+AB19</f>
        <v>225968.3</v>
      </c>
      <c r="AC8" s="15">
        <f t="shared" ref="AC8:AC32" si="1">+AB8-O8</f>
        <v>36715</v>
      </c>
      <c r="AD8" s="16">
        <f>+AC8/O8*100</f>
        <v>19.399925919389517</v>
      </c>
      <c r="AE8" s="17"/>
      <c r="AF8" s="18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2:69" ht="18" customHeight="1" x14ac:dyDescent="0.2">
      <c r="B9" s="19" t="s">
        <v>21</v>
      </c>
      <c r="C9" s="20">
        <f t="shared" ref="C9:N9" si="2">+C11+C12+C18</f>
        <v>9435.5999999999985</v>
      </c>
      <c r="D9" s="20">
        <f t="shared" si="2"/>
        <v>9745.7999999999993</v>
      </c>
      <c r="E9" s="20">
        <f t="shared" si="2"/>
        <v>11000.300000000001</v>
      </c>
      <c r="F9" s="20">
        <f t="shared" si="2"/>
        <v>10491.4</v>
      </c>
      <c r="G9" s="20">
        <f t="shared" si="2"/>
        <v>12283.599999999999</v>
      </c>
      <c r="H9" s="20">
        <f t="shared" si="2"/>
        <v>11911.4</v>
      </c>
      <c r="I9" s="20">
        <f t="shared" si="2"/>
        <v>11956.7</v>
      </c>
      <c r="J9" s="20">
        <f t="shared" si="2"/>
        <v>11933</v>
      </c>
      <c r="K9" s="20">
        <f t="shared" si="2"/>
        <v>12268.8</v>
      </c>
      <c r="L9" s="20">
        <f t="shared" si="2"/>
        <v>14762.599999999999</v>
      </c>
      <c r="M9" s="20">
        <f t="shared" si="2"/>
        <v>16121.4</v>
      </c>
      <c r="N9" s="20">
        <f t="shared" si="2"/>
        <v>14427.2</v>
      </c>
      <c r="O9" s="20">
        <f>+O11+O12+O18</f>
        <v>146337.79999999999</v>
      </c>
      <c r="P9" s="20">
        <f>+P11+P12+P18</f>
        <v>13499.9</v>
      </c>
      <c r="Q9" s="20">
        <f>+Q11+Q12+Q18</f>
        <v>13514.300000000001</v>
      </c>
      <c r="R9" s="20">
        <f>+R11+R12+R18</f>
        <v>14497.5</v>
      </c>
      <c r="S9" s="20">
        <f>+S11+S12+S18</f>
        <v>12812.5</v>
      </c>
      <c r="T9" s="20">
        <f t="shared" ref="T9:Y9" si="3">+T11+T12+T18</f>
        <v>14869.9</v>
      </c>
      <c r="U9" s="20">
        <f t="shared" si="3"/>
        <v>15737.2</v>
      </c>
      <c r="V9" s="20">
        <f t="shared" si="3"/>
        <v>14918.7</v>
      </c>
      <c r="W9" s="20">
        <f t="shared" si="3"/>
        <v>16516.599999999999</v>
      </c>
      <c r="X9" s="20">
        <f t="shared" si="3"/>
        <v>15837.400000000001</v>
      </c>
      <c r="Y9" s="20">
        <f t="shared" si="3"/>
        <v>14870.1</v>
      </c>
      <c r="Z9" s="20">
        <f>+Z11+Z12+Z18</f>
        <v>14404.8</v>
      </c>
      <c r="AA9" s="20">
        <f>+AA11+AA12+AA18</f>
        <v>13582.6</v>
      </c>
      <c r="AB9" s="20">
        <f>+AB10+AB12+AB18</f>
        <v>175061.49999999997</v>
      </c>
      <c r="AC9" s="20">
        <f t="shared" si="1"/>
        <v>28723.699999999983</v>
      </c>
      <c r="AD9" s="16">
        <f t="shared" ref="AD9:AD13" si="4">+AC9/O9*100</f>
        <v>19.628353029770835</v>
      </c>
      <c r="AE9" s="17"/>
      <c r="AF9" s="18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2:69" ht="18" customHeight="1" x14ac:dyDescent="0.2">
      <c r="B10" s="21" t="s">
        <v>22</v>
      </c>
      <c r="C10" s="20">
        <f t="shared" ref="C10:AB10" si="5">+C11</f>
        <v>7976.4</v>
      </c>
      <c r="D10" s="20">
        <f t="shared" si="5"/>
        <v>8538.7999999999993</v>
      </c>
      <c r="E10" s="20">
        <f t="shared" si="5"/>
        <v>9633.1</v>
      </c>
      <c r="F10" s="20">
        <f t="shared" si="5"/>
        <v>9039.4</v>
      </c>
      <c r="G10" s="20">
        <f t="shared" si="5"/>
        <v>10820.3</v>
      </c>
      <c r="H10" s="20">
        <f t="shared" si="5"/>
        <v>10453.799999999999</v>
      </c>
      <c r="I10" s="20">
        <f t="shared" si="5"/>
        <v>10262.6</v>
      </c>
      <c r="J10" s="20">
        <f t="shared" si="5"/>
        <v>10164.1</v>
      </c>
      <c r="K10" s="20">
        <f t="shared" si="5"/>
        <v>10403.299999999999</v>
      </c>
      <c r="L10" s="20">
        <f t="shared" si="5"/>
        <v>12296.4</v>
      </c>
      <c r="M10" s="20">
        <f t="shared" si="5"/>
        <v>13637.4</v>
      </c>
      <c r="N10" s="20">
        <f t="shared" si="5"/>
        <v>11802.1</v>
      </c>
      <c r="O10" s="16">
        <f t="shared" si="5"/>
        <v>125027.70000000001</v>
      </c>
      <c r="P10" s="20">
        <f t="shared" si="5"/>
        <v>11744.6</v>
      </c>
      <c r="Q10" s="20">
        <f t="shared" si="5"/>
        <v>11918.2</v>
      </c>
      <c r="R10" s="20">
        <f t="shared" si="5"/>
        <v>12451.5</v>
      </c>
      <c r="S10" s="20">
        <f t="shared" si="5"/>
        <v>11048.7</v>
      </c>
      <c r="T10" s="20">
        <f t="shared" si="5"/>
        <v>12753.5</v>
      </c>
      <c r="U10" s="20">
        <f t="shared" si="5"/>
        <v>13919.7</v>
      </c>
      <c r="V10" s="20">
        <f t="shared" si="5"/>
        <v>12816.7</v>
      </c>
      <c r="W10" s="20">
        <f t="shared" si="5"/>
        <v>14542.9</v>
      </c>
      <c r="X10" s="20">
        <f t="shared" si="5"/>
        <v>13751</v>
      </c>
      <c r="Y10" s="20">
        <f t="shared" si="5"/>
        <v>12759.9</v>
      </c>
      <c r="Z10" s="20">
        <f t="shared" si="5"/>
        <v>12176.2</v>
      </c>
      <c r="AA10" s="20">
        <f t="shared" si="5"/>
        <v>11696.8</v>
      </c>
      <c r="AB10" s="16">
        <f t="shared" si="5"/>
        <v>151579.69999999998</v>
      </c>
      <c r="AC10" s="20">
        <f t="shared" si="1"/>
        <v>26551.999999999971</v>
      </c>
      <c r="AD10" s="16">
        <f t="shared" si="4"/>
        <v>21.236893904310779</v>
      </c>
      <c r="AE10" s="17"/>
      <c r="AF10" s="18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2:69" ht="18" customHeight="1" x14ac:dyDescent="0.2">
      <c r="B11" s="22" t="s">
        <v>23</v>
      </c>
      <c r="C11" s="23">
        <f>+[1]PP!D27</f>
        <v>7976.4</v>
      </c>
      <c r="D11" s="23">
        <f>+[1]PP!E27</f>
        <v>8538.7999999999993</v>
      </c>
      <c r="E11" s="23">
        <f>+[1]PP!F27</f>
        <v>9633.1</v>
      </c>
      <c r="F11" s="23">
        <f>+[1]PP!G27</f>
        <v>9039.4</v>
      </c>
      <c r="G11" s="23">
        <f>+[1]PP!H27</f>
        <v>10820.3</v>
      </c>
      <c r="H11" s="23">
        <f>+[1]PP!I27</f>
        <v>10453.799999999999</v>
      </c>
      <c r="I11" s="23">
        <f>+[1]PP!J27</f>
        <v>10262.6</v>
      </c>
      <c r="J11" s="23">
        <f>+[1]PP!K27</f>
        <v>10164.1</v>
      </c>
      <c r="K11" s="23">
        <f>+[1]PP!L27</f>
        <v>10403.299999999999</v>
      </c>
      <c r="L11" s="23">
        <f>+[1]PP!M27</f>
        <v>12296.4</v>
      </c>
      <c r="M11" s="23">
        <f>+[1]PP!N27</f>
        <v>13637.4</v>
      </c>
      <c r="N11" s="23">
        <f>+[1]PP!O27</f>
        <v>11802.1</v>
      </c>
      <c r="O11" s="24">
        <f>SUM(C11:N11)</f>
        <v>125027.70000000001</v>
      </c>
      <c r="P11" s="23">
        <f>+[1]PP!Q27</f>
        <v>11744.6</v>
      </c>
      <c r="Q11" s="23">
        <f>+[1]PP!R27</f>
        <v>11918.2</v>
      </c>
      <c r="R11" s="23">
        <f>+[1]PP!S27</f>
        <v>12451.5</v>
      </c>
      <c r="S11" s="23">
        <f>+[1]PP!T27</f>
        <v>11048.7</v>
      </c>
      <c r="T11" s="23">
        <f>+[1]PP!U27</f>
        <v>12753.5</v>
      </c>
      <c r="U11" s="23">
        <f>+[1]PP!V27</f>
        <v>13919.7</v>
      </c>
      <c r="V11" s="23">
        <f>+[1]PP!W27</f>
        <v>12816.7</v>
      </c>
      <c r="W11" s="23">
        <f>+[1]PP!X27</f>
        <v>14542.9</v>
      </c>
      <c r="X11" s="23">
        <f>+[1]PP!Y27</f>
        <v>13751</v>
      </c>
      <c r="Y11" s="23">
        <f>+[1]PP!Z27</f>
        <v>12759.9</v>
      </c>
      <c r="Z11" s="23">
        <f>+[1]PP!AA27</f>
        <v>12176.2</v>
      </c>
      <c r="AA11" s="23">
        <f>+[1]PP!AB27</f>
        <v>11696.8</v>
      </c>
      <c r="AB11" s="24">
        <f>SUM(P11:AA11)</f>
        <v>151579.69999999998</v>
      </c>
      <c r="AC11" s="23">
        <f t="shared" si="1"/>
        <v>26551.999999999971</v>
      </c>
      <c r="AD11" s="24">
        <f t="shared" si="4"/>
        <v>21.236893904310779</v>
      </c>
      <c r="AE11" s="17"/>
      <c r="AF11" s="18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2:69" ht="18" customHeight="1" x14ac:dyDescent="0.2">
      <c r="B12" s="25" t="s">
        <v>24</v>
      </c>
      <c r="C12" s="26">
        <f>SUM(C13:C17)</f>
        <v>1407.4</v>
      </c>
      <c r="D12" s="26">
        <f>SUM(D13:D17)</f>
        <v>1125.8</v>
      </c>
      <c r="E12" s="26">
        <f>SUM(E13:E17)</f>
        <v>1330.8000000000002</v>
      </c>
      <c r="F12" s="26">
        <f>SUM(F13:F17)</f>
        <v>1425.6</v>
      </c>
      <c r="G12" s="26">
        <f t="shared" ref="G12:Y12" si="6">SUM(G13:G17)</f>
        <v>1435.3</v>
      </c>
      <c r="H12" s="26">
        <f t="shared" si="6"/>
        <v>1429.6000000000001</v>
      </c>
      <c r="I12" s="26">
        <f t="shared" si="6"/>
        <v>1666.7000000000003</v>
      </c>
      <c r="J12" s="26">
        <f t="shared" si="6"/>
        <v>1739.3</v>
      </c>
      <c r="K12" s="26">
        <f t="shared" si="6"/>
        <v>1842</v>
      </c>
      <c r="L12" s="26">
        <f t="shared" si="6"/>
        <v>2435.9</v>
      </c>
      <c r="M12" s="26">
        <f t="shared" si="6"/>
        <v>2445.4</v>
      </c>
      <c r="N12" s="26">
        <f t="shared" si="6"/>
        <v>2578.5</v>
      </c>
      <c r="O12" s="26">
        <f t="shared" si="6"/>
        <v>20862.3</v>
      </c>
      <c r="P12" s="26">
        <f t="shared" si="6"/>
        <v>1710.9</v>
      </c>
      <c r="Q12" s="26">
        <f t="shared" si="6"/>
        <v>1562.4</v>
      </c>
      <c r="R12" s="26">
        <f t="shared" si="6"/>
        <v>1990.5</v>
      </c>
      <c r="S12" s="26">
        <f t="shared" si="6"/>
        <v>1724.5</v>
      </c>
      <c r="T12" s="26">
        <f t="shared" si="6"/>
        <v>2090.9</v>
      </c>
      <c r="U12" s="26">
        <f t="shared" si="6"/>
        <v>1781.4</v>
      </c>
      <c r="V12" s="26">
        <f t="shared" si="6"/>
        <v>2063.5</v>
      </c>
      <c r="W12" s="26">
        <f t="shared" si="6"/>
        <v>1933.4999999999998</v>
      </c>
      <c r="X12" s="26">
        <f t="shared" si="6"/>
        <v>2025.1999999999998</v>
      </c>
      <c r="Y12" s="26">
        <f t="shared" si="6"/>
        <v>2067.6</v>
      </c>
      <c r="Z12" s="26">
        <f>SUM(Z13:Z17)</f>
        <v>2189.8000000000002</v>
      </c>
      <c r="AA12" s="26">
        <f>SUM(AA13:AA17)</f>
        <v>1846.7</v>
      </c>
      <c r="AB12" s="26">
        <f>SUM(AB13:AB17)</f>
        <v>22986.899999999998</v>
      </c>
      <c r="AC12" s="26">
        <f t="shared" si="1"/>
        <v>2124.5999999999985</v>
      </c>
      <c r="AD12" s="27">
        <f t="shared" si="4"/>
        <v>10.183920277246509</v>
      </c>
      <c r="AE12" s="17"/>
      <c r="AF12" s="18"/>
      <c r="AG12" s="17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2:69" ht="18" customHeight="1" x14ac:dyDescent="0.2">
      <c r="B13" s="28" t="s">
        <v>25</v>
      </c>
      <c r="C13" s="23">
        <v>822</v>
      </c>
      <c r="D13" s="23">
        <v>642.20000000000005</v>
      </c>
      <c r="E13" s="23">
        <v>788.7</v>
      </c>
      <c r="F13" s="23">
        <v>871.4</v>
      </c>
      <c r="G13" s="23">
        <v>878.7</v>
      </c>
      <c r="H13" s="23">
        <v>984</v>
      </c>
      <c r="I13" s="23">
        <v>1057.2</v>
      </c>
      <c r="J13" s="23">
        <v>1163.0999999999999</v>
      </c>
      <c r="K13" s="23">
        <v>1154.5999999999999</v>
      </c>
      <c r="L13" s="23">
        <v>1535.5</v>
      </c>
      <c r="M13" s="29">
        <v>1584</v>
      </c>
      <c r="N13" s="29">
        <v>1831.1</v>
      </c>
      <c r="O13" s="24">
        <f t="shared" ref="O13:O18" si="7">SUM(C13:N13)</f>
        <v>13312.5</v>
      </c>
      <c r="P13" s="23">
        <v>1350.4</v>
      </c>
      <c r="Q13" s="23">
        <v>1159.2</v>
      </c>
      <c r="R13" s="23">
        <v>1386</v>
      </c>
      <c r="S13" s="23">
        <v>1223.4000000000001</v>
      </c>
      <c r="T13" s="23">
        <v>1375.6</v>
      </c>
      <c r="U13" s="23">
        <v>995.2</v>
      </c>
      <c r="V13" s="23">
        <v>1434.1</v>
      </c>
      <c r="W13" s="23">
        <v>1330.6</v>
      </c>
      <c r="X13" s="23">
        <v>1250</v>
      </c>
      <c r="Y13" s="23">
        <v>1313</v>
      </c>
      <c r="Z13" s="23">
        <v>1435.8</v>
      </c>
      <c r="AA13" s="23">
        <v>1217.4000000000001</v>
      </c>
      <c r="AB13" s="24">
        <f t="shared" ref="AB13:AB18" si="8">SUM(P13:AA13)</f>
        <v>15470.699999999999</v>
      </c>
      <c r="AC13" s="23">
        <f t="shared" si="1"/>
        <v>2158.1999999999989</v>
      </c>
      <c r="AD13" s="24">
        <f t="shared" si="4"/>
        <v>16.211830985915483</v>
      </c>
      <c r="AE13" s="17"/>
      <c r="AF13" s="18"/>
      <c r="AG13" s="17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2:69" ht="18" customHeight="1" x14ac:dyDescent="0.2">
      <c r="B14" s="28" t="s">
        <v>26</v>
      </c>
      <c r="C14" s="23">
        <v>301</v>
      </c>
      <c r="D14" s="23">
        <v>194.1</v>
      </c>
      <c r="E14" s="23">
        <v>218.9</v>
      </c>
      <c r="F14" s="23">
        <v>237.3</v>
      </c>
      <c r="G14" s="23">
        <v>227.6</v>
      </c>
      <c r="H14" s="23">
        <v>116.4</v>
      </c>
      <c r="I14" s="23">
        <v>263.10000000000002</v>
      </c>
      <c r="J14" s="23">
        <v>194.9</v>
      </c>
      <c r="K14" s="23">
        <v>298.5</v>
      </c>
      <c r="L14" s="23">
        <v>477</v>
      </c>
      <c r="M14" s="23">
        <v>339</v>
      </c>
      <c r="N14" s="29">
        <v>364.7</v>
      </c>
      <c r="O14" s="24">
        <f t="shared" si="7"/>
        <v>3232.5</v>
      </c>
      <c r="P14" s="23">
        <v>83.4</v>
      </c>
      <c r="Q14" s="23">
        <v>86.2</v>
      </c>
      <c r="R14" s="23">
        <v>201</v>
      </c>
      <c r="S14" s="23">
        <v>162.9</v>
      </c>
      <c r="T14" s="23">
        <v>323.89999999999998</v>
      </c>
      <c r="U14" s="23">
        <v>298.2</v>
      </c>
      <c r="V14" s="23">
        <v>237</v>
      </c>
      <c r="W14" s="23">
        <v>159.30000000000001</v>
      </c>
      <c r="X14" s="23">
        <v>323.8</v>
      </c>
      <c r="Y14" s="23">
        <v>359.6</v>
      </c>
      <c r="Z14" s="23">
        <v>281.2</v>
      </c>
      <c r="AA14" s="23">
        <v>264.10000000000002</v>
      </c>
      <c r="AB14" s="24">
        <f t="shared" si="8"/>
        <v>2780.5999999999995</v>
      </c>
      <c r="AC14" s="23">
        <f t="shared" si="1"/>
        <v>-451.90000000000055</v>
      </c>
      <c r="AD14" s="24">
        <f>+AC14/O14*100</f>
        <v>-13.979891724671322</v>
      </c>
      <c r="AE14" s="17"/>
      <c r="AF14" s="18"/>
      <c r="AG14" s="17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2:69" ht="18" customHeight="1" x14ac:dyDescent="0.2">
      <c r="B15" s="28" t="s">
        <v>27</v>
      </c>
      <c r="C15" s="23">
        <v>169.5</v>
      </c>
      <c r="D15" s="23">
        <v>197.9</v>
      </c>
      <c r="E15" s="23">
        <v>192.8</v>
      </c>
      <c r="F15" s="23">
        <v>157.1</v>
      </c>
      <c r="G15" s="23">
        <v>202.8</v>
      </c>
      <c r="H15" s="23">
        <v>190.2</v>
      </c>
      <c r="I15" s="23">
        <v>207.9</v>
      </c>
      <c r="J15" s="23">
        <v>205.1</v>
      </c>
      <c r="K15" s="23">
        <v>205.4</v>
      </c>
      <c r="L15" s="23">
        <v>298</v>
      </c>
      <c r="M15" s="30">
        <v>345.1</v>
      </c>
      <c r="N15" s="30">
        <v>193.4</v>
      </c>
      <c r="O15" s="24">
        <f t="shared" si="7"/>
        <v>2565.2000000000003</v>
      </c>
      <c r="P15" s="23">
        <v>170</v>
      </c>
      <c r="Q15" s="31">
        <v>181.7</v>
      </c>
      <c r="R15" s="31">
        <v>208.3</v>
      </c>
      <c r="S15" s="23">
        <v>205.6</v>
      </c>
      <c r="T15" s="23">
        <v>253.4</v>
      </c>
      <c r="U15" s="23">
        <v>313.5</v>
      </c>
      <c r="V15" s="23">
        <v>231.9</v>
      </c>
      <c r="W15" s="23">
        <v>296.7</v>
      </c>
      <c r="X15" s="23">
        <v>267.89999999999998</v>
      </c>
      <c r="Y15" s="23">
        <v>237.1</v>
      </c>
      <c r="Z15" s="23">
        <v>291.3</v>
      </c>
      <c r="AA15" s="23">
        <v>194.4</v>
      </c>
      <c r="AB15" s="24">
        <f t="shared" si="8"/>
        <v>2851.8</v>
      </c>
      <c r="AC15" s="23">
        <f t="shared" si="1"/>
        <v>286.59999999999991</v>
      </c>
      <c r="AD15" s="24">
        <f>+AC15/O15*100</f>
        <v>11.172618119444873</v>
      </c>
      <c r="AE15" s="17"/>
      <c r="AF15" s="18"/>
      <c r="AG15" s="17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2:69" s="34" customFormat="1" ht="18" customHeight="1" x14ac:dyDescent="0.2">
      <c r="B16" s="32" t="s">
        <v>28</v>
      </c>
      <c r="C16" s="23">
        <v>114.9</v>
      </c>
      <c r="D16" s="23">
        <v>91.6</v>
      </c>
      <c r="E16" s="23">
        <v>130.4</v>
      </c>
      <c r="F16" s="23">
        <v>159.80000000000001</v>
      </c>
      <c r="G16" s="23">
        <v>126.2</v>
      </c>
      <c r="H16" s="31">
        <v>139</v>
      </c>
      <c r="I16" s="31">
        <v>138.5</v>
      </c>
      <c r="J16" s="31">
        <v>176.2</v>
      </c>
      <c r="K16" s="31">
        <v>183.5</v>
      </c>
      <c r="L16" s="31">
        <v>125.4</v>
      </c>
      <c r="M16" s="29">
        <v>177.3</v>
      </c>
      <c r="N16" s="29">
        <v>189.3</v>
      </c>
      <c r="O16" s="24">
        <f t="shared" si="7"/>
        <v>1752.1</v>
      </c>
      <c r="P16" s="23">
        <v>107.1</v>
      </c>
      <c r="Q16" s="23">
        <v>134.19999999999999</v>
      </c>
      <c r="R16" s="23">
        <v>193.7</v>
      </c>
      <c r="S16" s="23">
        <v>130.30000000000001</v>
      </c>
      <c r="T16" s="23">
        <v>137.5</v>
      </c>
      <c r="U16" s="23">
        <v>170.7</v>
      </c>
      <c r="V16" s="23">
        <v>159.5</v>
      </c>
      <c r="W16" s="23">
        <v>146.6</v>
      </c>
      <c r="X16" s="23">
        <v>183.4</v>
      </c>
      <c r="Y16" s="23">
        <v>157.9</v>
      </c>
      <c r="Z16" s="23">
        <v>181.5</v>
      </c>
      <c r="AA16" s="23">
        <v>170.8</v>
      </c>
      <c r="AB16" s="24">
        <f t="shared" si="8"/>
        <v>1873.2</v>
      </c>
      <c r="AC16" s="23">
        <f t="shared" si="1"/>
        <v>121.10000000000014</v>
      </c>
      <c r="AD16" s="24">
        <f>+AC16/O16*100</f>
        <v>6.9117059528565798</v>
      </c>
      <c r="AE16" s="17"/>
      <c r="AF16" s="18"/>
      <c r="AG16" s="33"/>
    </row>
    <row r="17" spans="1:69" ht="18" customHeight="1" x14ac:dyDescent="0.2">
      <c r="B17" s="28" t="s">
        <v>29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9">
        <v>0</v>
      </c>
      <c r="N17" s="29">
        <v>0</v>
      </c>
      <c r="O17" s="24">
        <f t="shared" si="7"/>
        <v>0</v>
      </c>
      <c r="P17" s="23">
        <v>0</v>
      </c>
      <c r="Q17" s="23">
        <v>1.1000000000000001</v>
      </c>
      <c r="R17" s="23">
        <v>1.5</v>
      </c>
      <c r="S17" s="23">
        <v>2.2999999999999998</v>
      </c>
      <c r="T17" s="23">
        <v>0.5</v>
      </c>
      <c r="U17" s="23">
        <v>3.8</v>
      </c>
      <c r="V17" s="23">
        <v>1</v>
      </c>
      <c r="W17" s="23">
        <v>0.3</v>
      </c>
      <c r="X17" s="23">
        <v>0.1</v>
      </c>
      <c r="Y17" s="23">
        <v>0</v>
      </c>
      <c r="Z17" s="23">
        <v>0</v>
      </c>
      <c r="AA17" s="23">
        <v>0</v>
      </c>
      <c r="AB17" s="24">
        <f t="shared" si="8"/>
        <v>10.6</v>
      </c>
      <c r="AC17" s="35">
        <f t="shared" si="1"/>
        <v>10.6</v>
      </c>
      <c r="AD17" s="36">
        <v>0</v>
      </c>
      <c r="AE17" s="17"/>
      <c r="AF17" s="18"/>
      <c r="AG17" s="17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8" customHeight="1" x14ac:dyDescent="0.2">
      <c r="B18" s="37" t="s">
        <v>30</v>
      </c>
      <c r="C18" s="26">
        <v>51.8</v>
      </c>
      <c r="D18" s="26">
        <v>81.2</v>
      </c>
      <c r="E18" s="26">
        <v>36.4</v>
      </c>
      <c r="F18" s="26">
        <v>26.4</v>
      </c>
      <c r="G18" s="26">
        <v>28</v>
      </c>
      <c r="H18" s="26">
        <v>28</v>
      </c>
      <c r="I18" s="26">
        <v>27.4</v>
      </c>
      <c r="J18" s="26">
        <v>29.6</v>
      </c>
      <c r="K18" s="26">
        <v>23.5</v>
      </c>
      <c r="L18" s="26">
        <v>30.3</v>
      </c>
      <c r="M18" s="26">
        <v>38.6</v>
      </c>
      <c r="N18" s="38">
        <v>46.6</v>
      </c>
      <c r="O18" s="27">
        <f t="shared" si="7"/>
        <v>447.80000000000007</v>
      </c>
      <c r="P18" s="26">
        <v>44.4</v>
      </c>
      <c r="Q18" s="26">
        <v>33.700000000000003</v>
      </c>
      <c r="R18" s="26">
        <v>55.5</v>
      </c>
      <c r="S18" s="26">
        <v>39.299999999999997</v>
      </c>
      <c r="T18" s="26">
        <v>25.5</v>
      </c>
      <c r="U18" s="26">
        <v>36.1</v>
      </c>
      <c r="V18" s="26">
        <v>38.5</v>
      </c>
      <c r="W18" s="26">
        <v>40.200000000000003</v>
      </c>
      <c r="X18" s="26">
        <v>61.2</v>
      </c>
      <c r="Y18" s="26">
        <v>42.6</v>
      </c>
      <c r="Z18" s="26">
        <v>38.799999999999997</v>
      </c>
      <c r="AA18" s="26">
        <v>39.1</v>
      </c>
      <c r="AB18" s="27">
        <f t="shared" si="8"/>
        <v>494.90000000000003</v>
      </c>
      <c r="AC18" s="26">
        <f t="shared" si="1"/>
        <v>47.099999999999966</v>
      </c>
      <c r="AD18" s="27">
        <f>+AC18/O18*100</f>
        <v>10.518088432335855</v>
      </c>
      <c r="AE18" s="17"/>
      <c r="AF18" s="18"/>
      <c r="AG18" s="17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18" customHeight="1" x14ac:dyDescent="0.2">
      <c r="B19" s="39" t="s">
        <v>31</v>
      </c>
      <c r="C19" s="26">
        <f t="shared" ref="C19:H19" si="9">+C20+C22</f>
        <v>2740.7999999999997</v>
      </c>
      <c r="D19" s="26">
        <f t="shared" si="9"/>
        <v>2968.5</v>
      </c>
      <c r="E19" s="26">
        <f t="shared" si="9"/>
        <v>3277.6000000000004</v>
      </c>
      <c r="F19" s="26">
        <f t="shared" si="9"/>
        <v>3031.9</v>
      </c>
      <c r="G19" s="26">
        <f t="shared" si="9"/>
        <v>3180.6</v>
      </c>
      <c r="H19" s="26">
        <f t="shared" si="9"/>
        <v>3582.9</v>
      </c>
      <c r="I19" s="26">
        <f>+I20+I22</f>
        <v>3429.3999999999996</v>
      </c>
      <c r="J19" s="26">
        <f t="shared" ref="J19:AB19" si="10">+J20+J22</f>
        <v>3646.2999999999997</v>
      </c>
      <c r="K19" s="26">
        <f t="shared" si="10"/>
        <v>3626.3999999999996</v>
      </c>
      <c r="L19" s="26">
        <f t="shared" si="10"/>
        <v>4434.8999999999996</v>
      </c>
      <c r="M19" s="26">
        <f t="shared" si="10"/>
        <v>4912.8</v>
      </c>
      <c r="N19" s="26">
        <f t="shared" si="10"/>
        <v>4083.4</v>
      </c>
      <c r="O19" s="26">
        <f t="shared" si="10"/>
        <v>42915.5</v>
      </c>
      <c r="P19" s="26">
        <f t="shared" si="10"/>
        <v>4026.2999999999997</v>
      </c>
      <c r="Q19" s="26">
        <f t="shared" si="10"/>
        <v>4048.1</v>
      </c>
      <c r="R19" s="26">
        <f t="shared" si="10"/>
        <v>4298.8999999999996</v>
      </c>
      <c r="S19" s="26">
        <f t="shared" si="10"/>
        <v>3676</v>
      </c>
      <c r="T19" s="26">
        <f t="shared" si="10"/>
        <v>4278.5</v>
      </c>
      <c r="U19" s="26">
        <f t="shared" si="10"/>
        <v>4709.5999999999995</v>
      </c>
      <c r="V19" s="26">
        <f t="shared" si="10"/>
        <v>4019.6000000000004</v>
      </c>
      <c r="W19" s="26">
        <f t="shared" si="10"/>
        <v>4609.6000000000004</v>
      </c>
      <c r="X19" s="26">
        <f t="shared" si="10"/>
        <v>4520</v>
      </c>
      <c r="Y19" s="26">
        <f t="shared" si="10"/>
        <v>4232.5</v>
      </c>
      <c r="Z19" s="26">
        <f t="shared" si="10"/>
        <v>4414.2</v>
      </c>
      <c r="AA19" s="26">
        <f t="shared" si="10"/>
        <v>4073.5</v>
      </c>
      <c r="AB19" s="26">
        <f t="shared" si="10"/>
        <v>50906.8</v>
      </c>
      <c r="AC19" s="26">
        <f t="shared" si="1"/>
        <v>7991.3000000000029</v>
      </c>
      <c r="AD19" s="27">
        <f>+AC19/O19*100</f>
        <v>18.621011056611255</v>
      </c>
      <c r="AE19" s="17"/>
      <c r="AF19" s="18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ht="18" customHeight="1" x14ac:dyDescent="0.2">
      <c r="B20" s="21" t="s">
        <v>32</v>
      </c>
      <c r="C20" s="26">
        <f>+C21</f>
        <v>2709.6</v>
      </c>
      <c r="D20" s="26">
        <f t="shared" ref="D20:O20" si="11">+D21</f>
        <v>2948.2</v>
      </c>
      <c r="E20" s="26">
        <f t="shared" si="11"/>
        <v>3253.8</v>
      </c>
      <c r="F20" s="26">
        <f t="shared" si="11"/>
        <v>3010</v>
      </c>
      <c r="G20" s="26">
        <f t="shared" si="11"/>
        <v>3155.7</v>
      </c>
      <c r="H20" s="26">
        <f t="shared" si="11"/>
        <v>3560.9</v>
      </c>
      <c r="I20" s="26">
        <f t="shared" si="11"/>
        <v>3412.2</v>
      </c>
      <c r="J20" s="26">
        <f t="shared" si="11"/>
        <v>3620.1</v>
      </c>
      <c r="K20" s="26">
        <f t="shared" si="11"/>
        <v>3602.7</v>
      </c>
      <c r="L20" s="26">
        <f t="shared" si="11"/>
        <v>4415.3999999999996</v>
      </c>
      <c r="M20" s="26">
        <f t="shared" si="11"/>
        <v>4891</v>
      </c>
      <c r="N20" s="26">
        <f t="shared" si="11"/>
        <v>4057.9</v>
      </c>
      <c r="O20" s="26">
        <f t="shared" si="11"/>
        <v>42637.5</v>
      </c>
      <c r="P20" s="26">
        <f>+P21</f>
        <v>4000.2</v>
      </c>
      <c r="Q20" s="26">
        <f t="shared" ref="Q20:AC20" si="12">+Q21</f>
        <v>4024.5</v>
      </c>
      <c r="R20" s="26">
        <f t="shared" si="12"/>
        <v>4272.2</v>
      </c>
      <c r="S20" s="26">
        <f t="shared" si="12"/>
        <v>3651.2</v>
      </c>
      <c r="T20" s="26">
        <f t="shared" si="12"/>
        <v>4256</v>
      </c>
      <c r="U20" s="26">
        <f t="shared" si="12"/>
        <v>4688.2</v>
      </c>
      <c r="V20" s="26">
        <f t="shared" si="12"/>
        <v>3995.8</v>
      </c>
      <c r="W20" s="26">
        <f t="shared" si="12"/>
        <v>4583.8</v>
      </c>
      <c r="X20" s="26">
        <f t="shared" si="12"/>
        <v>4503.6000000000004</v>
      </c>
      <c r="Y20" s="26">
        <f t="shared" si="12"/>
        <v>4214.8999999999996</v>
      </c>
      <c r="Z20" s="26">
        <f t="shared" si="12"/>
        <v>4395</v>
      </c>
      <c r="AA20" s="26">
        <f t="shared" si="12"/>
        <v>4049.3</v>
      </c>
      <c r="AB20" s="26">
        <f t="shared" si="12"/>
        <v>50634.700000000004</v>
      </c>
      <c r="AC20" s="26">
        <f t="shared" si="12"/>
        <v>7997.2000000000044</v>
      </c>
      <c r="AD20" s="27">
        <f>+AC20/O20*100</f>
        <v>18.756259161536217</v>
      </c>
      <c r="AE20" s="17"/>
      <c r="AF20" s="18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8" customHeight="1" x14ac:dyDescent="0.2">
      <c r="B21" s="40" t="s">
        <v>33</v>
      </c>
      <c r="C21" s="23">
        <f>+[1]PP!D47</f>
        <v>2709.6</v>
      </c>
      <c r="D21" s="23">
        <f>+[1]PP!E47</f>
        <v>2948.2</v>
      </c>
      <c r="E21" s="23">
        <f>+[1]PP!F47</f>
        <v>3253.8</v>
      </c>
      <c r="F21" s="23">
        <f>+[1]PP!G47</f>
        <v>3010</v>
      </c>
      <c r="G21" s="23">
        <f>+[1]PP!H47</f>
        <v>3155.7</v>
      </c>
      <c r="H21" s="23">
        <f>+[1]PP!I47</f>
        <v>3560.9</v>
      </c>
      <c r="I21" s="23">
        <f>+[1]PP!J47</f>
        <v>3412.2</v>
      </c>
      <c r="J21" s="23">
        <f>+[1]PP!K47</f>
        <v>3620.1</v>
      </c>
      <c r="K21" s="23">
        <f>+[1]PP!L47</f>
        <v>3602.7</v>
      </c>
      <c r="L21" s="23">
        <f>+[1]PP!M47</f>
        <v>4415.3999999999996</v>
      </c>
      <c r="M21" s="23">
        <f>+[1]PP!N47</f>
        <v>4891</v>
      </c>
      <c r="N21" s="23">
        <f>+[1]PP!O47</f>
        <v>4057.9</v>
      </c>
      <c r="O21" s="24">
        <f>SUM(C21:N21)</f>
        <v>42637.5</v>
      </c>
      <c r="P21" s="23">
        <f>+[1]PP!Q47</f>
        <v>4000.2</v>
      </c>
      <c r="Q21" s="23">
        <f>+[1]PP!R47</f>
        <v>4024.5</v>
      </c>
      <c r="R21" s="23">
        <f>+[1]PP!S47</f>
        <v>4272.2</v>
      </c>
      <c r="S21" s="23">
        <f>+[1]PP!T47</f>
        <v>3651.2</v>
      </c>
      <c r="T21" s="23">
        <f>+[1]PP!U47</f>
        <v>4256</v>
      </c>
      <c r="U21" s="23">
        <f>+[1]PP!V47</f>
        <v>4688.2</v>
      </c>
      <c r="V21" s="23">
        <f>+[1]PP!W47</f>
        <v>3995.8</v>
      </c>
      <c r="W21" s="23">
        <f>+[1]PP!X47</f>
        <v>4583.8</v>
      </c>
      <c r="X21" s="23">
        <f>+[1]PP!Y47</f>
        <v>4503.6000000000004</v>
      </c>
      <c r="Y21" s="23">
        <f>+[1]PP!Z47</f>
        <v>4214.8999999999996</v>
      </c>
      <c r="Z21" s="23">
        <f>+[1]PP!AA47</f>
        <v>4395</v>
      </c>
      <c r="AA21" s="23">
        <f>+[1]PP!AB47</f>
        <v>4049.3</v>
      </c>
      <c r="AB21" s="24">
        <f>SUM(P21:AA21)</f>
        <v>50634.700000000004</v>
      </c>
      <c r="AC21" s="23">
        <f t="shared" si="1"/>
        <v>7997.2000000000044</v>
      </c>
      <c r="AD21" s="24">
        <f>+AC21/O21*100</f>
        <v>18.756259161536217</v>
      </c>
      <c r="AE21" s="17"/>
      <c r="AF21" s="18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8" customHeight="1" x14ac:dyDescent="0.2">
      <c r="B22" s="21" t="s">
        <v>34</v>
      </c>
      <c r="C22" s="20">
        <f>+C23+C24</f>
        <v>31.2</v>
      </c>
      <c r="D22" s="20">
        <f>+D23+D24</f>
        <v>20.3</v>
      </c>
      <c r="E22" s="20">
        <f>+E23+E24</f>
        <v>23.8</v>
      </c>
      <c r="F22" s="20">
        <f>+F23+F24</f>
        <v>21.9</v>
      </c>
      <c r="G22" s="20">
        <f t="shared" ref="G22:AB22" si="13">+G23+G24</f>
        <v>24.900000000000002</v>
      </c>
      <c r="H22" s="20">
        <f t="shared" si="13"/>
        <v>22</v>
      </c>
      <c r="I22" s="20">
        <f t="shared" si="13"/>
        <v>17.2</v>
      </c>
      <c r="J22" s="20">
        <f t="shared" si="13"/>
        <v>26.2</v>
      </c>
      <c r="K22" s="20">
        <f t="shared" si="13"/>
        <v>23.7</v>
      </c>
      <c r="L22" s="20">
        <f t="shared" si="13"/>
        <v>19.5</v>
      </c>
      <c r="M22" s="20">
        <f t="shared" si="13"/>
        <v>21.8</v>
      </c>
      <c r="N22" s="20">
        <f t="shared" si="13"/>
        <v>25.5</v>
      </c>
      <c r="O22" s="16">
        <f t="shared" si="13"/>
        <v>278</v>
      </c>
      <c r="P22" s="20">
        <f t="shared" si="13"/>
        <v>26.1</v>
      </c>
      <c r="Q22" s="20">
        <f t="shared" si="13"/>
        <v>23.599999999999998</v>
      </c>
      <c r="R22" s="20">
        <f t="shared" si="13"/>
        <v>26.700000000000003</v>
      </c>
      <c r="S22" s="20">
        <f t="shared" si="13"/>
        <v>24.799999999999997</v>
      </c>
      <c r="T22" s="20">
        <f t="shared" si="13"/>
        <v>22.5</v>
      </c>
      <c r="U22" s="20">
        <f t="shared" si="13"/>
        <v>21.4</v>
      </c>
      <c r="V22" s="20">
        <f t="shared" si="13"/>
        <v>23.8</v>
      </c>
      <c r="W22" s="20">
        <f t="shared" si="13"/>
        <v>25.8</v>
      </c>
      <c r="X22" s="20">
        <f t="shared" si="13"/>
        <v>16.400000000000002</v>
      </c>
      <c r="Y22" s="20">
        <f t="shared" si="13"/>
        <v>17.600000000000001</v>
      </c>
      <c r="Z22" s="20">
        <f t="shared" si="13"/>
        <v>19.2</v>
      </c>
      <c r="AA22" s="20">
        <f t="shared" si="13"/>
        <v>24.2</v>
      </c>
      <c r="AB22" s="16">
        <f t="shared" si="13"/>
        <v>272.10000000000002</v>
      </c>
      <c r="AC22" s="20">
        <f t="shared" si="1"/>
        <v>-5.8999999999999773</v>
      </c>
      <c r="AD22" s="16">
        <f t="shared" ref="AD22:AD30" si="14">+AC22/O22*100</f>
        <v>-2.122302158273373</v>
      </c>
      <c r="AE22" s="17"/>
      <c r="AF22" s="18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8" customHeight="1" x14ac:dyDescent="0.2">
      <c r="B23" s="40" t="s">
        <v>35</v>
      </c>
      <c r="C23" s="41">
        <v>30.5</v>
      </c>
      <c r="D23" s="41">
        <v>19.3</v>
      </c>
      <c r="E23" s="41">
        <v>22.5</v>
      </c>
      <c r="F23" s="41">
        <v>20.9</v>
      </c>
      <c r="G23" s="41">
        <v>24.3</v>
      </c>
      <c r="H23" s="41">
        <v>20.9</v>
      </c>
      <c r="I23" s="41">
        <v>16.3</v>
      </c>
      <c r="J23" s="41">
        <v>25.4</v>
      </c>
      <c r="K23" s="41">
        <v>22.4</v>
      </c>
      <c r="L23" s="41">
        <v>18.899999999999999</v>
      </c>
      <c r="M23" s="41">
        <v>20.2</v>
      </c>
      <c r="N23" s="42">
        <v>24.6</v>
      </c>
      <c r="O23" s="24">
        <f>SUM(C23:N23)</f>
        <v>266.2</v>
      </c>
      <c r="P23" s="41">
        <v>24.8</v>
      </c>
      <c r="Q23" s="41">
        <v>22.2</v>
      </c>
      <c r="R23" s="41">
        <v>24.6</v>
      </c>
      <c r="S23" s="23">
        <v>23.9</v>
      </c>
      <c r="T23" s="23">
        <v>20</v>
      </c>
      <c r="U23" s="23">
        <v>20.399999999999999</v>
      </c>
      <c r="V23" s="23">
        <v>21.7</v>
      </c>
      <c r="W23" s="23">
        <v>24.5</v>
      </c>
      <c r="X23" s="23">
        <v>14.8</v>
      </c>
      <c r="Y23" s="23">
        <v>16</v>
      </c>
      <c r="Z23" s="23">
        <v>17.2</v>
      </c>
      <c r="AA23" s="23">
        <v>23</v>
      </c>
      <c r="AB23" s="24">
        <f>SUM(P23:AA23)</f>
        <v>253.1</v>
      </c>
      <c r="AC23" s="23">
        <f t="shared" si="1"/>
        <v>-13.099999999999994</v>
      </c>
      <c r="AD23" s="24">
        <f t="shared" si="14"/>
        <v>-4.9211119459053325</v>
      </c>
      <c r="AE23" s="17"/>
      <c r="AF23" s="18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18" customHeight="1" x14ac:dyDescent="0.2">
      <c r="B24" s="43" t="s">
        <v>29</v>
      </c>
      <c r="C24" s="41">
        <v>0.7</v>
      </c>
      <c r="D24" s="41">
        <v>1</v>
      </c>
      <c r="E24" s="41">
        <v>1.3</v>
      </c>
      <c r="F24" s="41">
        <v>1</v>
      </c>
      <c r="G24" s="41">
        <v>0.6</v>
      </c>
      <c r="H24" s="41">
        <v>1.1000000000000001</v>
      </c>
      <c r="I24" s="41">
        <v>0.9</v>
      </c>
      <c r="J24" s="41">
        <v>0.8</v>
      </c>
      <c r="K24" s="41">
        <v>1.3</v>
      </c>
      <c r="L24" s="41">
        <v>0.6</v>
      </c>
      <c r="M24" s="41">
        <v>1.6</v>
      </c>
      <c r="N24" s="42">
        <v>0.9</v>
      </c>
      <c r="O24" s="24">
        <f>SUM(C24:N24)</f>
        <v>11.799999999999999</v>
      </c>
      <c r="P24" s="41">
        <v>1.3</v>
      </c>
      <c r="Q24" s="41">
        <v>1.4</v>
      </c>
      <c r="R24" s="41">
        <v>2.1</v>
      </c>
      <c r="S24" s="41">
        <v>0.9</v>
      </c>
      <c r="T24" s="41">
        <v>2.5</v>
      </c>
      <c r="U24" s="41">
        <v>1</v>
      </c>
      <c r="V24" s="41">
        <v>2.1</v>
      </c>
      <c r="W24" s="41">
        <v>1.3</v>
      </c>
      <c r="X24" s="41">
        <v>1.6</v>
      </c>
      <c r="Y24" s="41">
        <v>1.6</v>
      </c>
      <c r="Z24" s="41">
        <v>2</v>
      </c>
      <c r="AA24" s="41">
        <v>1.2</v>
      </c>
      <c r="AB24" s="24">
        <f>SUM(P24:AA24)</f>
        <v>19</v>
      </c>
      <c r="AC24" s="23">
        <f t="shared" si="1"/>
        <v>7.2000000000000011</v>
      </c>
      <c r="AD24" s="24">
        <f t="shared" si="14"/>
        <v>61.016949152542388</v>
      </c>
      <c r="AE24" s="17"/>
      <c r="AF24" s="18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8" customHeight="1" x14ac:dyDescent="0.2">
      <c r="B25" s="14" t="s">
        <v>36</v>
      </c>
      <c r="C25" s="20">
        <v>0</v>
      </c>
      <c r="D25" s="20">
        <v>0.2</v>
      </c>
      <c r="E25" s="20">
        <v>0.1</v>
      </c>
      <c r="F25" s="20">
        <v>0</v>
      </c>
      <c r="G25" s="20">
        <v>0.2</v>
      </c>
      <c r="H25" s="20">
        <v>0</v>
      </c>
      <c r="I25" s="20">
        <v>0.1</v>
      </c>
      <c r="J25" s="20">
        <v>0</v>
      </c>
      <c r="K25" s="20">
        <v>0.1</v>
      </c>
      <c r="L25" s="20">
        <v>0</v>
      </c>
      <c r="M25" s="20">
        <v>0.1</v>
      </c>
      <c r="N25" s="44">
        <v>0.3</v>
      </c>
      <c r="O25" s="27">
        <f>SUM(C25:N25)</f>
        <v>1.0999999999999999</v>
      </c>
      <c r="P25" s="20">
        <v>0</v>
      </c>
      <c r="Q25" s="20">
        <v>0.2</v>
      </c>
      <c r="R25" s="20">
        <v>0</v>
      </c>
      <c r="S25" s="20">
        <v>0.1</v>
      </c>
      <c r="T25" s="20">
        <v>0.1</v>
      </c>
      <c r="U25" s="20">
        <v>0</v>
      </c>
      <c r="V25" s="20">
        <v>0.1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7">
        <f>SUM(P25:AA25)</f>
        <v>0.5</v>
      </c>
      <c r="AC25" s="20">
        <f t="shared" si="1"/>
        <v>-0.59999999999999987</v>
      </c>
      <c r="AD25" s="24">
        <f t="shared" si="14"/>
        <v>-54.54545454545454</v>
      </c>
      <c r="AE25" s="17"/>
      <c r="AF25" s="18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ht="18" customHeight="1" x14ac:dyDescent="0.2">
      <c r="B26" s="45" t="s">
        <v>37</v>
      </c>
      <c r="C26" s="20">
        <f t="shared" ref="C26:AA27" si="15">+C27</f>
        <v>286.5</v>
      </c>
      <c r="D26" s="20">
        <f t="shared" si="15"/>
        <v>251.7</v>
      </c>
      <c r="E26" s="20">
        <f t="shared" si="15"/>
        <v>145.30000000000001</v>
      </c>
      <c r="F26" s="20">
        <f t="shared" si="15"/>
        <v>145.4</v>
      </c>
      <c r="G26" s="20">
        <f t="shared" si="15"/>
        <v>178.5</v>
      </c>
      <c r="H26" s="20">
        <f t="shared" si="15"/>
        <v>177.2</v>
      </c>
      <c r="I26" s="20">
        <f t="shared" si="15"/>
        <v>202.8</v>
      </c>
      <c r="J26" s="20">
        <f t="shared" si="15"/>
        <v>324.2</v>
      </c>
      <c r="K26" s="20">
        <f t="shared" si="15"/>
        <v>308.10000000000002</v>
      </c>
      <c r="L26" s="20">
        <f t="shared" si="15"/>
        <v>237</v>
      </c>
      <c r="M26" s="20">
        <f t="shared" si="15"/>
        <v>130.1</v>
      </c>
      <c r="N26" s="20">
        <f t="shared" si="15"/>
        <v>199.7</v>
      </c>
      <c r="O26" s="20">
        <f t="shared" si="15"/>
        <v>2586.4999999999995</v>
      </c>
      <c r="P26" s="20">
        <f t="shared" si="15"/>
        <v>154.30000000000001</v>
      </c>
      <c r="Q26" s="20">
        <f t="shared" si="15"/>
        <v>219.3</v>
      </c>
      <c r="R26" s="20">
        <f t="shared" si="15"/>
        <v>235.4</v>
      </c>
      <c r="S26" s="20">
        <f t="shared" si="15"/>
        <v>56.3</v>
      </c>
      <c r="T26" s="20">
        <f t="shared" si="15"/>
        <v>204.7</v>
      </c>
      <c r="U26" s="20">
        <f t="shared" si="15"/>
        <v>107.9</v>
      </c>
      <c r="V26" s="20">
        <f t="shared" si="15"/>
        <v>354.8</v>
      </c>
      <c r="W26" s="20">
        <f t="shared" si="15"/>
        <v>6.8</v>
      </c>
      <c r="X26" s="20">
        <f t="shared" si="15"/>
        <v>709.7</v>
      </c>
      <c r="Y26" s="20">
        <f t="shared" si="15"/>
        <v>1768.9</v>
      </c>
      <c r="Z26" s="20">
        <f t="shared" si="15"/>
        <v>581.70000000000005</v>
      </c>
      <c r="AA26" s="20">
        <f t="shared" si="15"/>
        <v>258.7</v>
      </c>
      <c r="AB26" s="20">
        <f>+AB27</f>
        <v>4658.5</v>
      </c>
      <c r="AC26" s="20">
        <f t="shared" si="1"/>
        <v>2072.0000000000005</v>
      </c>
      <c r="AD26" s="16">
        <f t="shared" si="14"/>
        <v>80.108254397834941</v>
      </c>
      <c r="AE26" s="17"/>
      <c r="AF26" s="18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ht="18" customHeight="1" x14ac:dyDescent="0.2">
      <c r="B27" s="46" t="s">
        <v>38</v>
      </c>
      <c r="C27" s="20">
        <f t="shared" si="15"/>
        <v>286.5</v>
      </c>
      <c r="D27" s="20">
        <f t="shared" si="15"/>
        <v>251.7</v>
      </c>
      <c r="E27" s="20">
        <f t="shared" si="15"/>
        <v>145.30000000000001</v>
      </c>
      <c r="F27" s="20">
        <f t="shared" si="15"/>
        <v>145.4</v>
      </c>
      <c r="G27" s="20">
        <f t="shared" si="15"/>
        <v>178.5</v>
      </c>
      <c r="H27" s="20">
        <f t="shared" si="15"/>
        <v>177.2</v>
      </c>
      <c r="I27" s="20">
        <f t="shared" si="15"/>
        <v>202.8</v>
      </c>
      <c r="J27" s="20">
        <f t="shared" si="15"/>
        <v>324.2</v>
      </c>
      <c r="K27" s="20">
        <f t="shared" si="15"/>
        <v>308.10000000000002</v>
      </c>
      <c r="L27" s="20">
        <f t="shared" si="15"/>
        <v>237</v>
      </c>
      <c r="M27" s="20">
        <f t="shared" si="15"/>
        <v>130.1</v>
      </c>
      <c r="N27" s="20">
        <f t="shared" si="15"/>
        <v>199.7</v>
      </c>
      <c r="O27" s="16">
        <f t="shared" si="15"/>
        <v>2586.4999999999995</v>
      </c>
      <c r="P27" s="20">
        <f t="shared" si="15"/>
        <v>154.30000000000001</v>
      </c>
      <c r="Q27" s="20">
        <f t="shared" si="15"/>
        <v>219.3</v>
      </c>
      <c r="R27" s="20">
        <f t="shared" si="15"/>
        <v>235.4</v>
      </c>
      <c r="S27" s="20">
        <f t="shared" si="15"/>
        <v>56.3</v>
      </c>
      <c r="T27" s="20">
        <f t="shared" si="15"/>
        <v>204.7</v>
      </c>
      <c r="U27" s="20">
        <f t="shared" si="15"/>
        <v>107.9</v>
      </c>
      <c r="V27" s="20">
        <f t="shared" si="15"/>
        <v>354.8</v>
      </c>
      <c r="W27" s="20">
        <f t="shared" si="15"/>
        <v>6.8</v>
      </c>
      <c r="X27" s="20">
        <f t="shared" si="15"/>
        <v>709.7</v>
      </c>
      <c r="Y27" s="20">
        <f t="shared" si="15"/>
        <v>1768.9</v>
      </c>
      <c r="Z27" s="20">
        <f t="shared" si="15"/>
        <v>581.70000000000005</v>
      </c>
      <c r="AA27" s="20">
        <f t="shared" si="15"/>
        <v>258.7</v>
      </c>
      <c r="AB27" s="16">
        <f>+AB28</f>
        <v>4658.5</v>
      </c>
      <c r="AC27" s="20">
        <f t="shared" si="1"/>
        <v>2072.0000000000005</v>
      </c>
      <c r="AD27" s="16">
        <f t="shared" si="14"/>
        <v>80.108254397834941</v>
      </c>
      <c r="AE27" s="17"/>
      <c r="AF27" s="18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ht="18" customHeight="1" x14ac:dyDescent="0.2">
      <c r="B28" s="47" t="s">
        <v>39</v>
      </c>
      <c r="C28" s="41">
        <v>286.5</v>
      </c>
      <c r="D28" s="41">
        <v>251.7</v>
      </c>
      <c r="E28" s="41">
        <v>145.30000000000001</v>
      </c>
      <c r="F28" s="41">
        <v>145.4</v>
      </c>
      <c r="G28" s="41">
        <v>178.5</v>
      </c>
      <c r="H28" s="41">
        <v>177.2</v>
      </c>
      <c r="I28" s="41">
        <v>202.8</v>
      </c>
      <c r="J28" s="41">
        <v>324.2</v>
      </c>
      <c r="K28" s="41">
        <v>308.10000000000002</v>
      </c>
      <c r="L28" s="41">
        <v>237</v>
      </c>
      <c r="M28" s="42">
        <v>130.1</v>
      </c>
      <c r="N28" s="42">
        <v>199.7</v>
      </c>
      <c r="O28" s="24">
        <f>SUM(C28:N28)</f>
        <v>2586.4999999999995</v>
      </c>
      <c r="P28" s="41">
        <v>154.30000000000001</v>
      </c>
      <c r="Q28" s="41">
        <v>219.3</v>
      </c>
      <c r="R28" s="41">
        <v>235.4</v>
      </c>
      <c r="S28" s="41">
        <v>56.3</v>
      </c>
      <c r="T28" s="41">
        <v>204.7</v>
      </c>
      <c r="U28" s="41">
        <v>107.9</v>
      </c>
      <c r="V28" s="41">
        <v>354.8</v>
      </c>
      <c r="W28" s="41">
        <v>6.8</v>
      </c>
      <c r="X28" s="41">
        <v>709.7</v>
      </c>
      <c r="Y28" s="41">
        <v>1768.9</v>
      </c>
      <c r="Z28" s="41">
        <v>581.70000000000005</v>
      </c>
      <c r="AA28" s="41">
        <v>258.7</v>
      </c>
      <c r="AB28" s="24">
        <f>SUM(P28:AA28)</f>
        <v>4658.5</v>
      </c>
      <c r="AC28" s="23">
        <f t="shared" si="1"/>
        <v>2072.0000000000005</v>
      </c>
      <c r="AD28" s="24">
        <f t="shared" si="14"/>
        <v>80.108254397834941</v>
      </c>
      <c r="AE28" s="17"/>
      <c r="AF28" s="1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18" customHeight="1" x14ac:dyDescent="0.2">
      <c r="B29" s="39" t="s">
        <v>40</v>
      </c>
      <c r="C29" s="20">
        <v>23.4</v>
      </c>
      <c r="D29" s="20">
        <v>0</v>
      </c>
      <c r="E29" s="20">
        <v>0</v>
      </c>
      <c r="F29" s="20">
        <v>34.6</v>
      </c>
      <c r="G29" s="20">
        <v>0</v>
      </c>
      <c r="H29" s="20">
        <v>0</v>
      </c>
      <c r="I29" s="20">
        <v>44.5</v>
      </c>
      <c r="J29" s="20">
        <v>0</v>
      </c>
      <c r="K29" s="20">
        <v>0</v>
      </c>
      <c r="L29" s="20">
        <v>46.9</v>
      </c>
      <c r="M29" s="20">
        <v>0</v>
      </c>
      <c r="N29" s="20">
        <v>0</v>
      </c>
      <c r="O29" s="27">
        <f>SUM(C29:N29)</f>
        <v>149.4</v>
      </c>
      <c r="P29" s="20">
        <v>38</v>
      </c>
      <c r="Q29" s="20">
        <v>0</v>
      </c>
      <c r="R29" s="20">
        <v>0</v>
      </c>
      <c r="S29" s="20">
        <v>32.5</v>
      </c>
      <c r="T29" s="20">
        <v>0</v>
      </c>
      <c r="U29" s="20">
        <v>0</v>
      </c>
      <c r="V29" s="20">
        <v>73</v>
      </c>
      <c r="W29" s="20">
        <v>0</v>
      </c>
      <c r="X29" s="20">
        <v>0</v>
      </c>
      <c r="Y29" s="20">
        <v>140.6</v>
      </c>
      <c r="Z29" s="20">
        <v>0</v>
      </c>
      <c r="AA29" s="20">
        <v>0</v>
      </c>
      <c r="AB29" s="27">
        <f>SUM(P29:AA29)</f>
        <v>284.10000000000002</v>
      </c>
      <c r="AC29" s="26">
        <f>+AB29-O29</f>
        <v>134.70000000000002</v>
      </c>
      <c r="AD29" s="27">
        <f t="shared" si="14"/>
        <v>90.160642570281141</v>
      </c>
      <c r="AE29" s="17"/>
      <c r="AF29" s="18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8" customHeight="1" thickBot="1" x14ac:dyDescent="0.25">
      <c r="A30" s="48"/>
      <c r="B30" s="49" t="s">
        <v>41</v>
      </c>
      <c r="C30" s="50">
        <f t="shared" ref="C30:AB30" si="16">+C8+C25+C26+C29</f>
        <v>12486.299999999997</v>
      </c>
      <c r="D30" s="50">
        <f t="shared" si="16"/>
        <v>12966.2</v>
      </c>
      <c r="E30" s="50">
        <f t="shared" si="16"/>
        <v>14423.300000000001</v>
      </c>
      <c r="F30" s="50">
        <f t="shared" si="16"/>
        <v>13703.3</v>
      </c>
      <c r="G30" s="50">
        <f t="shared" si="16"/>
        <v>15642.9</v>
      </c>
      <c r="H30" s="50">
        <f t="shared" si="16"/>
        <v>15671.5</v>
      </c>
      <c r="I30" s="50">
        <f t="shared" si="16"/>
        <v>15633.5</v>
      </c>
      <c r="J30" s="50">
        <f t="shared" si="16"/>
        <v>15903.5</v>
      </c>
      <c r="K30" s="50">
        <f t="shared" si="16"/>
        <v>16203.4</v>
      </c>
      <c r="L30" s="50">
        <f t="shared" si="16"/>
        <v>19481.400000000001</v>
      </c>
      <c r="M30" s="50">
        <f t="shared" si="16"/>
        <v>21164.399999999998</v>
      </c>
      <c r="N30" s="50">
        <f t="shared" si="16"/>
        <v>18710.600000000002</v>
      </c>
      <c r="O30" s="51">
        <f t="shared" si="16"/>
        <v>191990.3</v>
      </c>
      <c r="P30" s="50">
        <f t="shared" si="16"/>
        <v>17718.5</v>
      </c>
      <c r="Q30" s="50">
        <f t="shared" si="16"/>
        <v>17781.900000000001</v>
      </c>
      <c r="R30" s="50">
        <f t="shared" si="16"/>
        <v>19031.800000000003</v>
      </c>
      <c r="S30" s="50">
        <f t="shared" si="16"/>
        <v>16577.399999999998</v>
      </c>
      <c r="T30" s="50">
        <f t="shared" si="16"/>
        <v>19353.2</v>
      </c>
      <c r="U30" s="50">
        <f t="shared" si="16"/>
        <v>20554.7</v>
      </c>
      <c r="V30" s="50">
        <f t="shared" si="16"/>
        <v>19366.2</v>
      </c>
      <c r="W30" s="50">
        <f t="shared" si="16"/>
        <v>21132.999999999996</v>
      </c>
      <c r="X30" s="50">
        <f t="shared" si="16"/>
        <v>21067.100000000002</v>
      </c>
      <c r="Y30" s="50">
        <f t="shared" si="16"/>
        <v>21012.1</v>
      </c>
      <c r="Z30" s="50">
        <f t="shared" si="16"/>
        <v>19400.7</v>
      </c>
      <c r="AA30" s="50">
        <f t="shared" si="16"/>
        <v>17914.8</v>
      </c>
      <c r="AB30" s="51">
        <f t="shared" si="16"/>
        <v>230911.4</v>
      </c>
      <c r="AC30" s="50">
        <f t="shared" si="1"/>
        <v>38921.100000000006</v>
      </c>
      <c r="AD30" s="51">
        <f t="shared" si="14"/>
        <v>20.272430430079027</v>
      </c>
      <c r="AE30" s="17"/>
      <c r="AF30" s="18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8" customHeight="1" thickTop="1" thickBot="1" x14ac:dyDescent="0.25">
      <c r="A31" s="48"/>
      <c r="B31" s="52" t="s">
        <v>42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f>SUM(P31:AA31)</f>
        <v>0</v>
      </c>
      <c r="AC31" s="54">
        <f t="shared" si="1"/>
        <v>0</v>
      </c>
      <c r="AD31" s="55">
        <v>0</v>
      </c>
      <c r="AE31" s="17"/>
      <c r="AF31" s="18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21.75" customHeight="1" thickTop="1" thickBot="1" x14ac:dyDescent="0.25">
      <c r="A32" s="48"/>
      <c r="B32" s="56" t="s">
        <v>43</v>
      </c>
      <c r="C32" s="57">
        <f>+C31+C30</f>
        <v>12486.299999999997</v>
      </c>
      <c r="D32" s="57">
        <f>+D31+D30</f>
        <v>12966.2</v>
      </c>
      <c r="E32" s="57">
        <f>+E31+E30</f>
        <v>14423.300000000001</v>
      </c>
      <c r="F32" s="57">
        <f>+F31+F30</f>
        <v>13703.3</v>
      </c>
      <c r="G32" s="57">
        <f t="shared" ref="G32:Y32" si="17">+G31+G30</f>
        <v>15642.9</v>
      </c>
      <c r="H32" s="57">
        <f t="shared" si="17"/>
        <v>15671.5</v>
      </c>
      <c r="I32" s="57">
        <f t="shared" si="17"/>
        <v>15633.5</v>
      </c>
      <c r="J32" s="57">
        <f t="shared" si="17"/>
        <v>15903.5</v>
      </c>
      <c r="K32" s="57">
        <f t="shared" si="17"/>
        <v>16203.4</v>
      </c>
      <c r="L32" s="57">
        <f t="shared" si="17"/>
        <v>19481.400000000001</v>
      </c>
      <c r="M32" s="57">
        <f t="shared" si="17"/>
        <v>21164.399999999998</v>
      </c>
      <c r="N32" s="57">
        <f t="shared" si="17"/>
        <v>18710.600000000002</v>
      </c>
      <c r="O32" s="58">
        <f t="shared" si="17"/>
        <v>191990.3</v>
      </c>
      <c r="P32" s="58">
        <f t="shared" si="17"/>
        <v>17718.5</v>
      </c>
      <c r="Q32" s="58">
        <f t="shared" si="17"/>
        <v>17781.900000000001</v>
      </c>
      <c r="R32" s="58">
        <f t="shared" si="17"/>
        <v>19031.800000000003</v>
      </c>
      <c r="S32" s="58">
        <f t="shared" si="17"/>
        <v>16577.399999999998</v>
      </c>
      <c r="T32" s="58">
        <f t="shared" si="17"/>
        <v>19353.2</v>
      </c>
      <c r="U32" s="58">
        <f t="shared" si="17"/>
        <v>20554.7</v>
      </c>
      <c r="V32" s="58">
        <f t="shared" si="17"/>
        <v>19366.2</v>
      </c>
      <c r="W32" s="58">
        <f t="shared" si="17"/>
        <v>21132.999999999996</v>
      </c>
      <c r="X32" s="58">
        <f t="shared" si="17"/>
        <v>21067.100000000002</v>
      </c>
      <c r="Y32" s="58">
        <f t="shared" si="17"/>
        <v>21012.1</v>
      </c>
      <c r="Z32" s="58">
        <f>+Z31+Z30</f>
        <v>19400.7</v>
      </c>
      <c r="AA32" s="58">
        <f>+AA31+AA30</f>
        <v>17914.8</v>
      </c>
      <c r="AB32" s="58">
        <f>+AB31+AB30</f>
        <v>230911.4</v>
      </c>
      <c r="AC32" s="59">
        <f t="shared" si="1"/>
        <v>38921.100000000006</v>
      </c>
      <c r="AD32" s="59">
        <f>+AC32/O32*100</f>
        <v>20.272430430079027</v>
      </c>
      <c r="AE32" s="17"/>
      <c r="AF32" s="18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8" customHeight="1" thickTop="1" x14ac:dyDescent="0.2">
      <c r="A33" s="48"/>
      <c r="B33" s="60" t="s">
        <v>44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2"/>
      <c r="Q33" s="62"/>
      <c r="R33" s="63"/>
      <c r="S33" s="63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4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x14ac:dyDescent="0.2">
      <c r="B34" s="65" t="s">
        <v>45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3"/>
      <c r="AD34" s="63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2" customHeight="1" x14ac:dyDescent="0.2">
      <c r="B35" s="66" t="s">
        <v>46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2" customHeight="1" x14ac:dyDescent="0.2">
      <c r="B36" s="66" t="s">
        <v>47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2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2"/>
      <c r="AC36" s="63"/>
      <c r="AD36" s="63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x14ac:dyDescent="0.2">
      <c r="B37" s="67" t="s">
        <v>48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8"/>
      <c r="P37" s="63"/>
      <c r="Q37" s="69"/>
      <c r="R37" s="63"/>
      <c r="S37" s="63"/>
      <c r="T37" s="69"/>
      <c r="U37" s="63"/>
      <c r="V37" s="63"/>
      <c r="W37" s="63"/>
      <c r="X37" s="63"/>
      <c r="Y37" s="63"/>
      <c r="Z37" s="63"/>
      <c r="AA37" s="63"/>
      <c r="AB37" s="61"/>
      <c r="AC37" s="62"/>
      <c r="AD37" s="6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x14ac:dyDescent="0.2"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2"/>
      <c r="AD38" s="6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x14ac:dyDescent="0.2"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63"/>
      <c r="AD39" s="6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x14ac:dyDescent="0.2"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62"/>
      <c r="AD40" s="6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x14ac:dyDescent="0.2">
      <c r="B41" s="71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3"/>
      <c r="AC41" s="63"/>
      <c r="AD41" s="63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x14ac:dyDescent="0.2">
      <c r="B42" s="71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5"/>
      <c r="AC42" s="62"/>
      <c r="AD42" s="6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76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5"/>
      <c r="AC43" s="62"/>
      <c r="AD43" s="6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76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5"/>
      <c r="AC44" s="62"/>
      <c r="AD44" s="6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76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5"/>
      <c r="AC45" s="62"/>
      <c r="AD45" s="6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5"/>
      <c r="AC46" s="62"/>
      <c r="AD46" s="6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2:69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62"/>
      <c r="AD49" s="6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2:69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62"/>
      <c r="AD50" s="6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2:69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2:69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2:69" x14ac:dyDescent="0.2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2:69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2:69" x14ac:dyDescent="0.2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2:69" x14ac:dyDescent="0.2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2:69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2:69" x14ac:dyDescent="0.2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2:69" x14ac:dyDescent="0.2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2:69" x14ac:dyDescent="0.2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2:69" x14ac:dyDescent="0.2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2:69" x14ac:dyDescent="0.2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2:69" x14ac:dyDescent="0.2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2:69" x14ac:dyDescent="0.2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:69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:69" x14ac:dyDescent="0.2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2:69" x14ac:dyDescent="0.2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2:69" x14ac:dyDescent="0.2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:69" x14ac:dyDescent="0.2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:69" x14ac:dyDescent="0.2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2:69" x14ac:dyDescent="0.2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2:69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:69" x14ac:dyDescent="0.2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:69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2:69" x14ac:dyDescent="0.2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2:69" x14ac:dyDescent="0.2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:69" x14ac:dyDescent="0.2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:69" x14ac:dyDescent="0.2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2:69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2:69" x14ac:dyDescent="0.2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2:69" x14ac:dyDescent="0.2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2:69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2:69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2:69" x14ac:dyDescent="0.2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2:69" x14ac:dyDescent="0.2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2:69" x14ac:dyDescent="0.2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2:69" x14ac:dyDescent="0.2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2:69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2:69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2:69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2:69" x14ac:dyDescent="0.2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2:69" x14ac:dyDescent="0.2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2:69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2:69" x14ac:dyDescent="0.2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2:69" x14ac:dyDescent="0.2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2:69" x14ac:dyDescent="0.2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2:69" x14ac:dyDescent="0.2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2:69" x14ac:dyDescent="0.2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2:69" x14ac:dyDescent="0.2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2:69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2:69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2:69" ht="14.25" x14ac:dyDescent="0.25"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2:69" ht="14.25" x14ac:dyDescent="0.25"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2:69" ht="14.25" x14ac:dyDescent="0.25"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2:69" ht="14.25" x14ac:dyDescent="0.25"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2:69" ht="14.25" x14ac:dyDescent="0.25"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2:69" ht="14.25" x14ac:dyDescent="0.25"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2:69" ht="14.25" x14ac:dyDescent="0.25"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2:69" ht="14.25" x14ac:dyDescent="0.25"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2:69" ht="14.25" x14ac:dyDescent="0.25"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2:69" ht="14.25" x14ac:dyDescent="0.25"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2:69" ht="14.25" x14ac:dyDescent="0.25"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2:69" ht="14.25" x14ac:dyDescent="0.25"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2:69" ht="14.25" x14ac:dyDescent="0.25"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2:69" ht="14.25" x14ac:dyDescent="0.25"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2:69" ht="14.25" x14ac:dyDescent="0.25"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2:69" ht="14.25" x14ac:dyDescent="0.25"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2:69" ht="14.25" x14ac:dyDescent="0.25"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2:69" ht="14.25" x14ac:dyDescent="0.25"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2:69" ht="14.25" x14ac:dyDescent="0.25"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2:69" ht="14.25" x14ac:dyDescent="0.25"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2:69" ht="14.25" x14ac:dyDescent="0.25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2:69" ht="14.25" x14ac:dyDescent="0.25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2:69" ht="14.25" x14ac:dyDescent="0.25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2:69" ht="14.25" x14ac:dyDescent="0.25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2:69" ht="14.25" x14ac:dyDescent="0.25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2:69" ht="14.25" x14ac:dyDescent="0.25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2:69" ht="14.25" x14ac:dyDescent="0.25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2:69" ht="14.25" x14ac:dyDescent="0.25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2:69" ht="14.25" x14ac:dyDescent="0.25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2:69" ht="14.25" x14ac:dyDescent="0.25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2:69" ht="14.25" x14ac:dyDescent="0.25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2:69" ht="14.25" x14ac:dyDescent="0.25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2:69" ht="14.25" x14ac:dyDescent="0.25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2:69" ht="14.25" x14ac:dyDescent="0.25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2:69" ht="14.25" x14ac:dyDescent="0.25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2:69" ht="14.25" x14ac:dyDescent="0.25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2:69" ht="14.25" x14ac:dyDescent="0.25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2:69" ht="14.25" x14ac:dyDescent="0.25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2:69" ht="14.25" x14ac:dyDescent="0.25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2:69" ht="14.25" x14ac:dyDescent="0.25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2:69" ht="14.25" x14ac:dyDescent="0.25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2:69" ht="14.25" x14ac:dyDescent="0.25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2:69" ht="14.25" x14ac:dyDescent="0.25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2:69" ht="14.25" x14ac:dyDescent="0.25"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2:69" ht="14.25" x14ac:dyDescent="0.25"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2:69" ht="14.25" x14ac:dyDescent="0.25"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2:69" ht="14.25" x14ac:dyDescent="0.25"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2:69" ht="14.25" x14ac:dyDescent="0.25"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2:69" ht="14.25" x14ac:dyDescent="0.25"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2:69" ht="14.25" x14ac:dyDescent="0.25"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2:69" ht="14.25" x14ac:dyDescent="0.25"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2:69" ht="14.25" x14ac:dyDescent="0.25"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2:69" ht="14.25" x14ac:dyDescent="0.25"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2:69" ht="14.25" x14ac:dyDescent="0.25"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2:69" ht="14.25" x14ac:dyDescent="0.25"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2:69" ht="14.25" x14ac:dyDescent="0.25"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2:69" ht="14.25" x14ac:dyDescent="0.25"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2:69" ht="14.25" x14ac:dyDescent="0.25"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2:69" ht="14.25" x14ac:dyDescent="0.25"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2:69" ht="14.25" x14ac:dyDescent="0.25"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2:69" ht="14.25" x14ac:dyDescent="0.25"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2:69" ht="14.25" x14ac:dyDescent="0.25"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2:69" ht="14.25" x14ac:dyDescent="0.25"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2:69" ht="14.25" x14ac:dyDescent="0.25"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2:69" ht="14.25" x14ac:dyDescent="0.25"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2:69" ht="14.25" x14ac:dyDescent="0.25"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2:69" ht="14.25" x14ac:dyDescent="0.25"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2:69" ht="14.25" x14ac:dyDescent="0.25"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2:69" ht="14.25" x14ac:dyDescent="0.25"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2:69" ht="14.25" x14ac:dyDescent="0.25"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2:69" ht="14.25" x14ac:dyDescent="0.25"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2:69" ht="14.25" x14ac:dyDescent="0.25"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2:69" ht="14.25" x14ac:dyDescent="0.25"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2:69" ht="14.25" x14ac:dyDescent="0.25"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2:69" ht="14.25" x14ac:dyDescent="0.25"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2:69" ht="14.25" x14ac:dyDescent="0.25"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2:69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2:69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2:69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2:69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2:69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2:69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2:69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2:69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2:69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2:69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2:69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2:69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2:69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2:69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2:69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2:6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2:69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2:69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2:69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2:69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2:69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2:69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2:6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2:69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2:69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2:69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2:69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2:69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2:69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2:6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2:69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2:69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2:69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2:69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2:69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2:69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2:6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2:69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19685039370078741" bottom="0.19685039370078741" header="0" footer="0.19685039370078741"/>
  <pageSetup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DGA</vt:lpstr>
      <vt:lpstr>DGA!Área_de_impresión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2023-03-30T19:06:02Z</dcterms:created>
  <dcterms:modified xsi:type="dcterms:W3CDTF">2023-03-30T19:06:52Z</dcterms:modified>
</cp:coreProperties>
</file>